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bcarline\Documents\"/>
    </mc:Choice>
  </mc:AlternateContent>
  <xr:revisionPtr revIDLastSave="0" documentId="13_ncr:1_{79651878-89B0-48E5-BBE3-89FB569C7A12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Quotation" sheetId="1" r:id="rId1"/>
  </sheets>
  <definedNames>
    <definedName name="ColumnTitle1">Quotation!$B$19</definedName>
    <definedName name="ColumnTitleRegion1..B11.1">Quotation!#REF!</definedName>
    <definedName name="ColumnTitleRegion2..G14.1">Quotation!$B$16</definedName>
    <definedName name="PriceList">Quotation!#REF!</definedName>
    <definedName name="_xlnm.Print_Area" localSheetId="0">Quotation!$B$1:$G$34</definedName>
    <definedName name="_xlnm.Print_Titles" localSheetId="0">Quotation!$19:$19</definedName>
    <definedName name="RowTitleRegion1..G4">Quotation!$F$14</definedName>
    <definedName name="RowTitleRegion2..G7">Quotation!#REF!</definedName>
    <definedName name="RowTitleRegion3..D12">Quotation!#REF!</definedName>
    <definedName name="RowTitleRegion4..G26">Quotation!$F$28</definedName>
    <definedName name="Shipping_cost">Quotation!#REF!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AF21" i="1" l="1"/>
  <c r="AG21" i="1"/>
  <c r="AH21" i="1"/>
  <c r="AI21" i="1"/>
  <c r="AF22" i="1"/>
  <c r="E22" i="1" s="1"/>
  <c r="AG22" i="1"/>
  <c r="AH22" i="1"/>
  <c r="AI22" i="1"/>
  <c r="AF23" i="1"/>
  <c r="E23" i="1" s="1"/>
  <c r="AG23" i="1"/>
  <c r="AH23" i="1"/>
  <c r="AI23" i="1"/>
  <c r="AI20" i="1"/>
  <c r="AH20" i="1"/>
  <c r="AG20" i="1"/>
  <c r="AF20" i="1"/>
  <c r="E21" i="1" l="1"/>
  <c r="E20" i="1"/>
  <c r="G25" i="1"/>
  <c r="G24" i="1"/>
  <c r="G26" i="1" l="1"/>
  <c r="G23" i="1"/>
  <c r="G22" i="1"/>
  <c r="G21" i="1"/>
  <c r="G7" i="1"/>
  <c r="F7" i="1"/>
  <c r="E7" i="1"/>
  <c r="D7" i="1"/>
  <c r="G20" i="1" l="1"/>
  <c r="G29" i="1" s="1"/>
  <c r="G27" i="1" l="1"/>
  <c r="G14" i="1"/>
  <c r="G31" i="1" l="1"/>
  <c r="J24" i="1" l="1"/>
  <c r="K24" i="1" s="1"/>
  <c r="J25" i="1"/>
  <c r="K25" i="1" s="1"/>
  <c r="J20" i="1"/>
  <c r="K20" i="1" s="1"/>
  <c r="J26" i="1"/>
  <c r="K26" i="1" s="1"/>
  <c r="J21" i="1"/>
  <c r="K21" i="1" s="1"/>
  <c r="J23" i="1"/>
  <c r="K23" i="1" s="1"/>
  <c r="J22" i="1"/>
  <c r="K22" i="1" s="1"/>
  <c r="G32" i="1" l="1"/>
  <c r="G3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C4DD56-7DBA-451B-80B2-8B0F2ADB79EB}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<sst xmlns="http://schemas.openxmlformats.org/spreadsheetml/2006/main" count="74" uniqueCount="61">
  <si>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</si>
  <si>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</si>
  <si>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</si>
  <si>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</si>
  <si>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</si>
  <si>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</si>
  <si>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</si>
  <si>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</si>
  <si>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</si>
  <si>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</si>
  <si>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TAX RATE</t>
  </si>
  <si>
    <t>SALES TAX</t>
  </si>
  <si>
    <t>TOTAL</t>
  </si>
  <si>
    <t>THANK YOU FOR YOUR BUSINESS!</t>
  </si>
  <si>
    <t>DATE</t>
  </si>
  <si>
    <t>Customer Information</t>
  </si>
  <si>
    <t>Name</t>
  </si>
  <si>
    <t>Business / DBA</t>
  </si>
  <si>
    <t>Billing Address</t>
  </si>
  <si>
    <t>City</t>
  </si>
  <si>
    <t>County</t>
  </si>
  <si>
    <t>Postal Code</t>
  </si>
  <si>
    <t>Physical Address</t>
  </si>
  <si>
    <t>State</t>
  </si>
  <si>
    <t>Phone Number</t>
  </si>
  <si>
    <t>Email Address</t>
  </si>
  <si>
    <t>Gallon Jug Dispenser Pump</t>
  </si>
  <si>
    <t>Purchase Order Number</t>
  </si>
  <si>
    <t>Tax ID</t>
  </si>
  <si>
    <t>Price Estimate</t>
  </si>
  <si>
    <t>NOTES:</t>
  </si>
  <si>
    <t>PACKAGING</t>
  </si>
  <si>
    <t>SUB TOTAL</t>
  </si>
  <si>
    <t>If you have any questions concerning this quotation, contact name, phone number, e-mail</t>
  </si>
  <si>
    <t>Credit Card</t>
  </si>
  <si>
    <t>Customer Pickup</t>
  </si>
  <si>
    <t>SHIPPING ADDRESS</t>
  </si>
  <si>
    <t>SHIPPING &amp; HANDLING</t>
  </si>
  <si>
    <t>4% CREDIT CARD CONVENIENCE FEE</t>
  </si>
  <si>
    <t>4% Credit Card Convenience Fee</t>
  </si>
  <si>
    <t>Econo-San EA Liquid</t>
  </si>
  <si>
    <t>Econo-San BC Foam</t>
  </si>
  <si>
    <t>Econo-Gel EA</t>
  </si>
  <si>
    <t>Product</t>
  </si>
  <si>
    <t>5 GA Bucket</t>
  </si>
  <si>
    <t>55 GA Drum</t>
  </si>
  <si>
    <t>317 GA Tote</t>
  </si>
  <si>
    <t>Econo-San IPA</t>
  </si>
  <si>
    <t>Gallon</t>
  </si>
  <si>
    <t>One Case 4 One GA Jugs</t>
  </si>
  <si>
    <t>UoM pricing</t>
  </si>
  <si>
    <t>Calculated Packaged Pricing</t>
  </si>
  <si>
    <t xml:space="preserve">Econo-San IPA is not available at this time due to issues with raw material delivery. </t>
  </si>
  <si>
    <t>Standard</t>
  </si>
  <si>
    <t>Rush</t>
  </si>
  <si>
    <t xml:space="preserve">Delivery </t>
  </si>
  <si>
    <t>Terms</t>
  </si>
  <si>
    <t>Net 30</t>
  </si>
  <si>
    <t>Check if Taxable</t>
  </si>
  <si>
    <t xml:space="preserve">Quantity </t>
  </si>
  <si>
    <t>PRODUCT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</si>
</sst>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15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sz val="8"/>
      <name val="Arial"/>
      <family val="2"/>
      <scheme val="minor"/>
    </font>
    <font>
      <b/>
      <sz val="18"/>
      <name val="Arial"/>
      <family val="2"/>
      <scheme val="minor"/>
    </font>
    <font>
      <sz val="11"/>
      <color theme="0"/>
      <name val="Arial"/>
      <family val="2"/>
      <scheme val="minor"/>
    </font>
    <font>
      <b/>
      <sz val="28"/>
      <color theme="1" tint="0.24994659260841701"/>
      <name val="Arial"/>
      <family val="2"/>
      <scheme val="minor"/>
    </font>
    <font>
      <sz val="28"/>
      <name val="Arial"/>
      <family val="2"/>
      <scheme val="minor"/>
    </font>
    <font>
      <sz val="12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3">
    <xf numFmtId="0" fontId="0" fillId="0" borderId="0">
      <alignment horizontal="left" vertical="center" wrapText="1"/>
    </xf>
    <xf numFmtId="3" fontId="3" fillId="0" borderId="0" applyFont="0" applyFill="0" applyBorder="0">
      <alignment horizontal="center" vertical="center"/>
    </xf>
    <xf numFmtId="44" fontId="7" fillId="0" borderId="0" applyFont="0" applyFill="0" applyBorder="0" applyProtection="0">
      <alignment horizontal="right" vertical="center"/>
    </xf>
    <xf numFmtId="10" fontId="7" fillId="0" borderId="0" applyFont="0" applyFill="0" applyBorder="0" applyProtection="0">
      <alignment horizontal="right" vertical="center"/>
    </xf>
    <xf numFmtId="0" fontId="2" fillId="0" borderId="0">
      <alignment horizontal="right"/>
    </xf>
    <xf numFmtId="0" fontId="4" fillId="0" borderId="0"/>
    <xf numFmtId="0" fontId="6" fillId="0" borderId="0">
      <alignment horizontal="right"/>
    </xf>
    <xf numFmtId="0" fontId="5" fillId="0" borderId="0">
      <alignment vertical="top"/>
    </xf>
    <xf numFmtId="0" fontId="5" fillId="0" borderId="0">
      <alignment horizontal="right" vertical="center"/>
    </xf>
    <xf numFmtId="0" fontId="3" fillId="0" borderId="1">
      <alignment horizontal="center" vertical="center" wrapText="1"/>
    </xf>
    <xf numFmtId="0" fontId="5" fillId="0" borderId="0">
      <alignment horizontal="center" wrapText="1"/>
    </xf>
    <xf numFmtId="0" fontId="6" fillId="0" borderId="0">
      <alignment horizontal="left" vertical="top" wrapText="1"/>
    </xf>
    <xf numFmtId="0" fontId="3" fillId="0" borderId="0">
      <alignment horizontal="right" vertical="center" indent="1"/>
    </xf>
    <xf numFmtId="164" fontId="3" fillId="0" borderId="0" applyFont="0" applyFill="0" applyBorder="0">
      <alignment horizontal="left" vertical="top"/>
    </xf>
    <xf numFmtId="0" fontId="5" fillId="0" borderId="0">
      <alignment horizontal="right"/>
    </xf>
    <xf numFmtId="0" fontId="3" fillId="2" borderId="1">
      <alignment horizontal="center" vertical="center"/>
    </xf>
    <xf numFmtId="49" fontId="3" fillId="0" borderId="0" applyFont="0" applyFill="0" applyBorder="0">
      <alignment horizontal="center" vertical="center" wrapText="1"/>
    </xf>
    <xf numFmtId="0" fontId="3" fillId="0" borderId="2" applyNumberFormat="0" applyFont="0" applyFill="0" applyAlignment="0">
      <alignment horizontal="left" vertical="center" wrapText="1"/>
    </xf>
    <xf numFmtId="14" fontId="3" fillId="0" borderId="0" applyFont="0" applyFill="0" applyBorder="0">
      <alignment horizontal="center" vertical="center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14" fontId="3" fillId="0" borderId="0">
      <alignment horizontal="left"/>
    </xf>
    <xf numFmtId="0" fontId="3" fillId="0" borderId="0" applyNumberFormat="0" applyFont="0" applyFill="0" applyBorder="0">
      <alignment horizontal="left" wrapText="1"/>
    </xf>
  </cellStyleXfs>
  <cellXfs count="91">
    <xf numFmtId="0" fontId="0" fillId="0" borderId="0" xfId="0">
      <alignment horizontal="left" vertical="center" wrapText="1"/>
    </xf>
    <xf numFmtId="0" fontId="3" fillId="2" borderId="1" xfId="15">
      <alignment horizontal="center" vertical="center"/>
    </xf>
    <xf numFmtId="0" fontId="3" fillId="0" borderId="0" xfId="12">
      <alignment horizontal="right" vertical="center" indent="1"/>
    </xf>
    <xf numFmtId="0" fontId="6" fillId="0" borderId="0" xfId="11">
      <alignment horizontal="left" vertical="top" wrapText="1"/>
    </xf>
    <xf numFmtId="0" fontId="0" fillId="0" borderId="0" xfId="0">
      <alignment horizontal="left" vertical="center" wrapText="1"/>
    </xf>
    <xf numFmtId="0" fontId="5" fillId="0" borderId="0" xfId="14">
      <alignment horizontal="right"/>
    </xf>
    <xf numFmtId="14" fontId="3" fillId="0" borderId="0" xfId="21">
      <alignment horizontal="left"/>
    </xf>
    <xf numFmtId="0" fontId="6" fillId="0" borderId="0" xfId="11">
      <alignment horizontal="left" vertical="top" wrapText="1"/>
    </xf>
    <xf numFmtId="0" fontId="0" fillId="0" borderId="0" xfId="0">
      <alignment horizontal="left" vertical="center" wrapText="1"/>
    </xf>
    <xf numFmtId="0" fontId="0" fillId="0" borderId="0" xfId="0">
      <alignment horizontal="left" vertical="center" wrapTex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3" xfId="0" applyBorder="1">
      <alignment horizontal="left" vertical="center" wrapText="1"/>
    </xf>
    <xf numFmtId="0" fontId="0" fillId="0" borderId="3" xfId="0" applyNumberFormat="1" applyFont="1" applyBorder="1" applyAlignment="1">
      <alignment horizontal="right" vertical="center" indent="1"/>
    </xf>
    <xf numFmtId="0" fontId="0" fillId="0" borderId="0" xfId="0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>
      <alignment horizontal="left" vertical="center" wrapText="1"/>
    </xf>
    <xf numFmtId="0" fontId="0" fillId="0" borderId="0" xfId="0" applyBorder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2" borderId="3" xfId="1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10">
      <alignment horizontal="center" wrapText="1"/>
    </xf>
    <xf numFmtId="0" fontId="0" fillId="0" borderId="0" xfId="0">
      <alignment horizontal="left" vertical="center" wrapText="1"/>
    </xf>
    <xf numFmtId="44" fontId="10" fillId="0" borderId="0" xfId="0" applyNumberFormat="1" applyFont="1">
      <alignment horizontal="left" vertical="center" wrapText="1"/>
    </xf>
    <xf numFmtId="0" fontId="0" fillId="0" borderId="0" xfId="0" applyFont="1">
      <alignment horizontal="left" vertical="center" wrapText="1"/>
    </xf>
    <xf numFmtId="44" fontId="0" fillId="2" borderId="1" xfId="0" applyNumberFormat="1" applyFont="1" applyFill="1" applyBorder="1" applyAlignment="1" applyProtection="1">
      <alignment horizontal="right" vertical="center"/>
      <protection hidden="1"/>
    </xf>
    <xf numFmtId="44" fontId="0" fillId="2" borderId="1" xfId="2" applyFont="1" applyFill="1" applyBorder="1" applyProtection="1">
      <alignment horizontal="right" vertical="center"/>
      <protection hidden="1"/>
    </xf>
    <xf numFmtId="44" fontId="3" fillId="2" borderId="1" xfId="2" applyFont="1" applyFill="1" applyBorder="1" applyProtection="1">
      <alignment horizontal="right" vertical="center"/>
      <protection hidden="1"/>
    </xf>
    <xf numFmtId="44" fontId="0" fillId="2" borderId="1" xfId="0" applyNumberFormat="1" applyFill="1" applyBorder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4" fillId="0" borderId="0" xfId="5" applyAlignment="1"/>
    <xf numFmtId="0" fontId="3" fillId="0" borderId="1" xfId="9" applyAlignment="1">
      <alignment horizontal="left" vertical="center" wrapText="1"/>
    </xf>
    <xf numFmtId="0" fontId="8" fillId="0" borderId="0" xfId="0" applyFont="1" applyAlignment="1" applyProtection="1">
      <alignment horizontal="left" vertical="top" wrapText="1" indent="1"/>
    </xf>
    <xf numFmtId="0" fontId="0" fillId="0" borderId="0" xfId="0" applyProtection="1">
      <alignment horizontal="left" vertical="center" wrapText="1"/>
    </xf>
    <xf numFmtId="0" fontId="8" fillId="0" borderId="0" xfId="0" applyFont="1" applyAlignment="1" applyProtection="1">
      <alignment horizontal="left" vertical="top" indent="1"/>
    </xf>
    <xf numFmtId="0" fontId="13" fillId="0" borderId="8" xfId="0" applyFont="1" applyBorder="1" applyAlignment="1" applyProtection="1">
      <alignment horizontal="left"/>
      <protection locked="0"/>
    </xf>
    <xf numFmtId="0" fontId="3" fillId="0" borderId="1" xfId="9" applyProtection="1">
      <alignment horizontal="center" vertical="center" wrapText="1"/>
      <protection locked="0"/>
    </xf>
    <xf numFmtId="14" fontId="3" fillId="0" borderId="1" xfId="18" applyBorder="1" applyProtection="1">
      <alignment horizontal="center" vertical="center"/>
      <protection locked="0"/>
    </xf>
    <xf numFmtId="0" fontId="0" fillId="0" borderId="0" xfId="12" applyFont="1">
      <alignment horizontal="right" vertical="center" indent="1"/>
    </xf>
    <xf numFmtId="0" fontId="0" fillId="0" borderId="0" xfId="12" applyFont="1" applyFill="1">
      <alignment horizontal="right" vertical="center" indent="1"/>
    </xf>
    <xf numFmtId="0" fontId="5" fillId="0" borderId="0" xfId="10" applyAlignment="1">
      <alignment horizontal="right" vertical="center" indent="1"/>
    </xf>
    <xf numFmtId="0" fontId="14" fillId="0" borderId="0" xfId="0" applyFont="1" applyAlignment="1">
      <alignment horizontal="left" vertical="center" wrapText="1"/>
    </xf>
    <xf numFmtId="0" fontId="14" fillId="0" borderId="0" xfId="0" applyFo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3" fontId="0" fillId="0" borderId="1" xfId="1" applyNumberFormat="1" applyFont="1" applyBorder="1" applyAlignment="1" applyProtection="1">
      <alignment horizontal="center" vertical="center"/>
      <protection locked="0" hidden="1"/>
    </xf>
    <xf numFmtId="44" fontId="0" fillId="2" borderId="1" xfId="2" applyNumberFormat="1" applyFont="1" applyFill="1" applyBorder="1" applyAlignment="1" applyProtection="1">
      <alignment horizontal="right" vertical="center"/>
      <protection hidden="1"/>
    </xf>
    <xf numFmtId="0" fontId="0" fillId="0" borderId="1" xfId="0" applyNumberFormat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49" fontId="0" fillId="0" borderId="1" xfId="16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4" xfId="0" applyBorder="1">
      <alignment horizontal="left" vertical="center" wrapText="1"/>
    </xf>
    <xf numFmtId="165" fontId="0" fillId="0" borderId="14" xfId="0" applyNumberFormat="1" applyFont="1" applyBorder="1" applyAlignment="1">
      <alignment horizontal="right" vertical="center"/>
    </xf>
    <xf numFmtId="165" fontId="0" fillId="0" borderId="14" xfId="0" applyNumberFormat="1" applyBorder="1" applyAlignment="1">
      <alignment horizontal="right" vertical="center"/>
    </xf>
    <xf numFmtId="44" fontId="0" fillId="0" borderId="0" xfId="0" applyNumberFormat="1" applyFo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44" fontId="0" fillId="0" borderId="1" xfId="2" applyNumberFormat="1" applyFont="1" applyBorder="1" applyAlignment="1" applyProtection="1">
      <alignment horizontal="right" vertical="center"/>
      <protection hidden="1"/>
    </xf>
    <xf numFmtId="10" fontId="3" fillId="2" borderId="1" xfId="3" applyFont="1" applyFill="1" applyBorder="1" applyProtection="1">
      <alignment horizontal="right" vertical="center"/>
      <protection locked="0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11" fillId="0" borderId="0" xfId="5" applyFont="1" applyAlignment="1"/>
    <xf numFmtId="0" fontId="12" fillId="0" borderId="0" xfId="0" applyFont="1" applyAlignment="1">
      <alignment horizontal="left"/>
    </xf>
    <xf numFmtId="0" fontId="5" fillId="0" borderId="0" xfId="10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indent="1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1" xfId="9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6" fillId="0" borderId="0" xfId="11">
      <alignment horizontal="left" vertical="top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indent="1"/>
      <protection locked="0"/>
    </xf>
    <xf numFmtId="0" fontId="8" fillId="0" borderId="0" xfId="0" applyFont="1" applyBorder="1" applyAlignment="1" applyProtection="1">
      <alignment horizontal="left" vertical="top" indent="1"/>
    </xf>
    <xf numFmtId="0" fontId="13" fillId="0" borderId="8" xfId="0" applyFont="1" applyBorder="1" applyAlignment="1" applyProtection="1">
      <alignment horizontal="left" indent="1"/>
      <protection locked="0"/>
    </xf>
    <xf numFmtId="0" fontId="13" fillId="0" borderId="8" xfId="0" applyFont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8" fillId="0" borderId="18" xfId="0" applyFont="1" applyBorder="1" applyAlignment="1" applyProtection="1">
      <alignment horizontal="left" vertical="top" indent="1"/>
    </xf>
    <xf numFmtId="0" fontId="13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vertical="center" indent="1"/>
    </xf>
  </cellXfs>
  <cellStyles count="23">
    <cellStyle name="Comma" xfId="1" builtinId="3" customBuiltin="1"/>
    <cellStyle name="Currency" xfId="2" builtinId="4" customBuiltin="1"/>
    <cellStyle name="Custom Field" xfId="17" xr:uid="{00000000-0005-0000-0000-000002000000}"/>
    <cellStyle name="Date" xfId="21" xr:uid="{00000000-0005-0000-0000-000003000000}"/>
    <cellStyle name="Date label" xfId="14" xr:uid="{00000000-0005-0000-0000-000004000000}"/>
    <cellStyle name="Explanatory Text" xfId="11" builtinId="53" customBuiltin="1"/>
    <cellStyle name="Followed Hyperlink" xfId="20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9" builtinId="8" customBuiltin="1"/>
    <cellStyle name="Input" xfId="9" builtinId="20" customBuiltin="1"/>
    <cellStyle name="Name" xfId="22" xr:uid="{00000000-0005-0000-0000-00000D000000}"/>
    <cellStyle name="Normal" xfId="0" builtinId="0" customBuiltin="1"/>
    <cellStyle name="Note" xfId="10" builtinId="10" customBuiltin="1"/>
    <cellStyle name="Percent" xfId="3" builtinId="5" customBuiltin="1"/>
    <cellStyle name="Phone" xfId="13" xr:uid="{00000000-0005-0000-0000-000011000000}"/>
    <cellStyle name="Shipping Date" xfId="18" xr:uid="{00000000-0005-0000-0000-000012000000}"/>
    <cellStyle name="Shipping Details" xfId="15" xr:uid="{00000000-0005-0000-0000-000013000000}"/>
    <cellStyle name="Taxable?" xfId="16" xr:uid="{00000000-0005-0000-0000-000014000000}"/>
    <cellStyle name="Title" xfId="4" builtinId="15" customBuiltin="1"/>
    <cellStyle name="Total" xfId="12" builtinId="25" customBuiltin="1"/>
  </cellStyles>
  <dxfs count="5"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Price quote with tax calculation" defaultPivotStyle="PivotStyleLight16">
    <tableStyle name="Price quote with tax calculation" pivot="0" count="5" xr9:uid="{00000000-0011-0000-FFFF-FFFF00000000}">
      <tableStyleElement type="wholeTable" dxfId="4"/>
      <tableStyleElement type="headerRow" dxfId="3"/>
      <tableStyleElement type="totalRow" dxfId="2"/>
      <tableStyleElement type="lastColumn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fmlaLink="$M$20" lockText="1" noThreeD="1"/>
</file>

<file path=xl/ctrlProps/ctrlProp10.xml><?xml version="1.0" encoding="utf-8"?>
<formControlPr xmlns="http://schemas.microsoft.com/office/spreadsheetml/2009/9/main" objectType="CheckBox" checked="Checked" fmlaLink="$M$24" lockText="1" noThreeD="1"/>
</file>

<file path=xl/ctrlProps/ctrlProp11.xml><?xml version="1.0" encoding="utf-8"?>
<formControlPr xmlns="http://schemas.microsoft.com/office/spreadsheetml/2009/9/main" objectType="CheckBox" fmlaLink="$M$25" lockText="1" noThreeD="1"/>
</file>

<file path=xl/ctrlProps/ctrlProp12.xml><?xml version="1.0" encoding="utf-8"?>
<formControlPr xmlns="http://schemas.microsoft.com/office/spreadsheetml/2009/9/main" objectType="CheckBox" fmlaLink="$M$26" lockText="1" noThreeD="1"/>
</file>

<file path=xl/ctrlProps/ctrlProp2.xml><?xml version="1.0" encoding="utf-8"?>
<formControlPr xmlns="http://schemas.microsoft.com/office/spreadsheetml/2009/9/main" objectType="CheckBox" checked="Checked" fmlaLink="$M$21" lockText="1" noThreeD="1"/>
</file>

<file path=xl/ctrlProps/ctrlProp3.xml><?xml version="1.0" encoding="utf-8"?>
<formControlPr xmlns="http://schemas.microsoft.com/office/spreadsheetml/2009/9/main" objectType="CheckBox" checked="Checked" fmlaLink="M20" lockText="1" noThreeD="1"/>
</file>

<file path=xl/ctrlProps/ctrlProp4.xml><?xml version="1.0" encoding="utf-8"?>
<formControlPr xmlns="http://schemas.microsoft.com/office/spreadsheetml/2009/9/main" objectType="CheckBox" checked="Checked" fmlaLink="M20" lockText="1" noThreeD="1"/>
</file>

<file path=xl/ctrlProps/ctrlProp5.xml><?xml version="1.0" encoding="utf-8"?>
<formControlPr xmlns="http://schemas.microsoft.com/office/spreadsheetml/2009/9/main" objectType="CheckBox" checked="Checked" fmlaLink="M20" lockText="1" noThreeD="1"/>
</file>

<file path=xl/ctrlProps/ctrlProp6.xml><?xml version="1.0" encoding="utf-8"?>
<formControlPr xmlns="http://schemas.microsoft.com/office/spreadsheetml/2009/9/main" objectType="CheckBox" checked="Checked" fmlaLink="M20" lockText="1" noThreeD="1"/>
</file>

<file path=xl/ctrlProps/ctrlProp7.xml><?xml version="1.0" encoding="utf-8"?>
<formControlPr xmlns="http://schemas.microsoft.com/office/spreadsheetml/2009/9/main" objectType="CheckBox" checked="Checked" fmlaLink="M20" lockText="1" noThreeD="1"/>
</file>

<file path=xl/ctrlProps/ctrlProp8.xml><?xml version="1.0" encoding="utf-8"?>
<formControlPr xmlns="http://schemas.microsoft.com/office/spreadsheetml/2009/9/main" objectType="CheckBox" checked="Checked" fmlaLink="$M$22" lockText="1" noThreeD="1"/>
</file>

<file path=xl/ctrlProps/ctrlProp9.xml><?xml version="1.0" encoding="utf-8"?>
<formControlPr xmlns="http://schemas.microsoft.com/office/spreadsheetml/2009/9/main" objectType="CheckBox" checked="Checked" fmlaLink="$M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2</xdr:col>
      <xdr:colOff>1090613</xdr:colOff>
      <xdr:row>13</xdr:row>
      <xdr:rowOff>246626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357438" cy="70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892968</xdr:colOff>
      <xdr:row>17</xdr:row>
      <xdr:rowOff>95248</xdr:rowOff>
    </xdr:from>
    <xdr:to>
      <xdr:col>1</xdr:col>
      <xdr:colOff>1172765</xdr:colOff>
      <xdr:row>17</xdr:row>
      <xdr:rowOff>288177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89422" y="5482827"/>
          <a:ext cx="279797" cy="192929"/>
        </a:xfrm>
        <a:prstGeom prst="rightArrow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19</xdr:row>
          <xdr:rowOff>63500</xdr:rowOff>
        </xdr:from>
        <xdr:to>
          <xdr:col>6</xdr:col>
          <xdr:colOff>292100</xdr:colOff>
          <xdr:row>19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20</xdr:row>
          <xdr:rowOff>63500</xdr:rowOff>
        </xdr:from>
        <xdr:to>
          <xdr:col>6</xdr:col>
          <xdr:colOff>292100</xdr:colOff>
          <xdr:row>20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21</xdr:row>
          <xdr:rowOff>63500</xdr:rowOff>
        </xdr:from>
        <xdr:to>
          <xdr:col>6</xdr:col>
          <xdr:colOff>292100</xdr:colOff>
          <xdr:row>21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22</xdr:row>
          <xdr:rowOff>63500</xdr:rowOff>
        </xdr:from>
        <xdr:to>
          <xdr:col>6</xdr:col>
          <xdr:colOff>292100</xdr:colOff>
          <xdr:row>22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23</xdr:row>
          <xdr:rowOff>63500</xdr:rowOff>
        </xdr:from>
        <xdr:to>
          <xdr:col>6</xdr:col>
          <xdr:colOff>292100</xdr:colOff>
          <xdr:row>23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24</xdr:row>
          <xdr:rowOff>63500</xdr:rowOff>
        </xdr:from>
        <xdr:to>
          <xdr:col>6</xdr:col>
          <xdr:colOff>292100</xdr:colOff>
          <xdr:row>24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25</xdr:row>
          <xdr:rowOff>63500</xdr:rowOff>
        </xdr:from>
        <xdr:to>
          <xdr:col>6</xdr:col>
          <xdr:colOff>292100</xdr:colOff>
          <xdr:row>25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21</xdr:row>
          <xdr:rowOff>63500</xdr:rowOff>
        </xdr:from>
        <xdr:to>
          <xdr:col>6</xdr:col>
          <xdr:colOff>292100</xdr:colOff>
          <xdr:row>21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22</xdr:row>
          <xdr:rowOff>63500</xdr:rowOff>
        </xdr:from>
        <xdr:to>
          <xdr:col>6</xdr:col>
          <xdr:colOff>292100</xdr:colOff>
          <xdr:row>22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23</xdr:row>
          <xdr:rowOff>63500</xdr:rowOff>
        </xdr:from>
        <xdr:to>
          <xdr:col>6</xdr:col>
          <xdr:colOff>292100</xdr:colOff>
          <xdr:row>23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24</xdr:row>
          <xdr:rowOff>63500</xdr:rowOff>
        </xdr:from>
        <xdr:to>
          <xdr:col>6</xdr:col>
          <xdr:colOff>292100</xdr:colOff>
          <xdr:row>24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25</xdr:row>
          <xdr:rowOff>63500</xdr:rowOff>
        </xdr:from>
        <xdr:to>
          <xdr:col>6</xdr:col>
          <xdr:colOff>292100</xdr:colOff>
          <xdr:row>25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AI333"/>
  <sheetViews>
    <sheetView showGridLines="0" showZeros="0" tabSelected="1" topLeftCell="A17" zoomScale="80" zoomScaleNormal="80" workbookViewId="0">
      <selection activeCell="E8" sqref="E8:G8"/>
    </sheetView>
  </sheetViews>
  <sheetFormatPr defaultColWidth="9" defaultRowHeight="30" customHeight="1" x14ac:dyDescent="0.3"/>
  <cols>
    <col min="1" max="1" width="2.58203125" style="4" customWidth="1"/>
    <col min="2" max="2" width="16.58203125" style="4" customWidth="1"/>
    <col min="3" max="3" width="24.9140625" style="4" customWidth="1"/>
    <col min="4" max="4" width="26.08203125" style="4" customWidth="1"/>
    <col min="5" max="5" width="12.33203125" style="4" customWidth="1"/>
    <col min="6" max="6" width="11.6640625" style="4" customWidth="1"/>
    <col min="7" max="7" width="14.25" style="4" bestFit="1" customWidth="1"/>
    <col min="8" max="8" width="2.58203125" style="4" customWidth="1"/>
    <col min="9" max="9" width="14.6640625" style="4" customWidth="1"/>
    <col min="10" max="10" width="9.75" style="4" bestFit="1" customWidth="1"/>
    <col min="11" max="18" width="9" style="4"/>
    <col min="19" max="19" width="25.1640625" style="4" customWidth="1"/>
    <col min="20" max="22" width="9" style="4"/>
    <col min="23" max="23" width="6.83203125" style="4" customWidth="1"/>
    <col min="24" max="24" width="9" style="4" hidden="1" customWidth="1"/>
    <col min="25" max="25" width="16.83203125" style="4" customWidth="1"/>
    <col min="26" max="26" width="9" style="4"/>
    <col min="27" max="27" width="29.33203125" style="18" bestFit="1" customWidth="1"/>
    <col min="28" max="28" width="7.4140625" style="18" customWidth="1"/>
    <col min="29" max="29" width="11.33203125" style="4" bestFit="1" customWidth="1"/>
    <col min="30" max="30" width="11.1640625" style="4" bestFit="1" customWidth="1"/>
    <col min="31" max="31" width="11.58203125" style="4" bestFit="1" customWidth="1"/>
    <col min="32" max="32" width="22.9140625" style="4" bestFit="1" customWidth="1"/>
    <col min="33" max="33" width="11.33203125" style="4" bestFit="1" customWidth="1"/>
    <col min="34" max="34" width="11.1640625" style="4" bestFit="1" customWidth="1"/>
    <col min="35" max="35" width="11.58203125" style="4" bestFit="1" customWidth="1"/>
    <col min="36" max="16384" width="9" style="4"/>
  </cols>
  <sheetData>
    <row r="1" spans="1:30" s="9" customFormat="1" ht="30" customHeight="1" thickTop="1" thickBot="1" x14ac:dyDescent="0.35">
      <c r="B1" s="68" t="s">
        <v>15</v>
      </c>
      <c r="C1" s="69"/>
      <c r="D1" s="69"/>
      <c r="E1" s="69"/>
      <c r="F1" s="69"/>
      <c r="G1" s="70"/>
      <c r="AA1" s="18"/>
      <c r="AB1" s="18"/>
    </row>
    <row r="2" spans="1:30" s="9" customFormat="1" ht="30" customHeight="1" thickTop="1" thickBot="1" x14ac:dyDescent="0.4">
      <c r="B2" s="71"/>
      <c r="C2" s="71"/>
      <c r="E2" s="71"/>
      <c r="F2" s="71"/>
      <c r="G2" s="71"/>
      <c r="AA2" s="18"/>
      <c r="AB2" s="18"/>
    </row>
    <row r="3" spans="1:30" s="9" customFormat="1" ht="15" customHeight="1" x14ac:dyDescent="0.3">
      <c r="B3" s="36" t="s">
        <v>16</v>
      </c>
      <c r="C3" s="37"/>
      <c r="D3" s="37"/>
      <c r="E3" s="38" t="s">
        <v>17</v>
      </c>
      <c r="F3" s="37"/>
      <c r="G3" s="37"/>
      <c r="AA3" s="18"/>
      <c r="AB3" s="18"/>
    </row>
    <row r="4" spans="1:30" s="9" customFormat="1" ht="33" customHeight="1" thickBot="1" x14ac:dyDescent="0.4">
      <c r="B4" s="72"/>
      <c r="C4" s="72"/>
      <c r="D4" s="39"/>
      <c r="E4" s="39"/>
      <c r="F4" s="39"/>
      <c r="G4" s="39"/>
      <c r="AA4" s="47"/>
      <c r="AB4" s="47"/>
    </row>
    <row r="5" spans="1:30" s="9" customFormat="1" ht="15" customHeight="1" x14ac:dyDescent="0.3">
      <c r="B5" s="38" t="s">
        <v>18</v>
      </c>
      <c r="C5" s="38"/>
      <c r="D5" s="38" t="s">
        <v>19</v>
      </c>
      <c r="E5" s="38" t="s">
        <v>23</v>
      </c>
      <c r="F5" s="38" t="s">
        <v>20</v>
      </c>
      <c r="G5" s="38" t="s">
        <v>21</v>
      </c>
      <c r="AA5" s="47"/>
      <c r="AB5" s="47"/>
    </row>
    <row r="6" spans="1:30" s="9" customFormat="1" ht="33" customHeight="1" thickBot="1" x14ac:dyDescent="0.4">
      <c r="B6" s="85"/>
      <c r="C6" s="85"/>
      <c r="D6" s="86"/>
      <c r="E6" s="86"/>
      <c r="F6" s="86"/>
      <c r="G6" s="86"/>
      <c r="AA6" s="47"/>
      <c r="AB6" s="47"/>
    </row>
    <row r="7" spans="1:30" s="9" customFormat="1" ht="15" customHeight="1" x14ac:dyDescent="0.3">
      <c r="B7" s="84" t="s">
        <v>22</v>
      </c>
      <c r="C7" s="84"/>
      <c r="D7" s="84" t="str">
        <f>D5</f>
        <v>City</v>
      </c>
      <c r="E7" s="84" t="str">
        <f>E5</f>
        <v>State</v>
      </c>
      <c r="F7" s="84" t="str">
        <f>F5</f>
        <v>County</v>
      </c>
      <c r="G7" s="84" t="str">
        <f>G5</f>
        <v>Postal Code</v>
      </c>
      <c r="AA7" s="47"/>
      <c r="AB7" s="47"/>
    </row>
    <row r="8" spans="1:30" s="9" customFormat="1" ht="33" customHeight="1" thickBot="1" x14ac:dyDescent="0.4">
      <c r="B8" s="83"/>
      <c r="C8" s="83"/>
      <c r="D8" s="87"/>
      <c r="E8" s="83"/>
      <c r="F8" s="83"/>
      <c r="G8" s="83"/>
      <c r="AA8" s="47"/>
      <c r="AB8" s="47"/>
    </row>
    <row r="9" spans="1:30" s="9" customFormat="1" ht="15" customHeight="1" x14ac:dyDescent="0.3">
      <c r="B9" s="88" t="s">
        <v>24</v>
      </c>
      <c r="C9" s="88"/>
      <c r="D9" s="84"/>
      <c r="E9" s="88" t="s">
        <v>25</v>
      </c>
      <c r="F9" s="88"/>
      <c r="G9" s="88"/>
      <c r="AA9" s="47"/>
      <c r="AB9" s="47"/>
    </row>
    <row r="10" spans="1:30" s="9" customFormat="1" ht="33" customHeight="1" thickBot="1" x14ac:dyDescent="0.4">
      <c r="B10" s="83"/>
      <c r="C10" s="83"/>
      <c r="D10" s="11"/>
      <c r="E10" s="89"/>
      <c r="F10" s="89"/>
      <c r="G10" s="90"/>
      <c r="AA10" s="47"/>
      <c r="AB10" s="47"/>
    </row>
    <row r="11" spans="1:30" s="9" customFormat="1" ht="15" customHeight="1" x14ac:dyDescent="0.3">
      <c r="B11" s="88" t="s">
        <v>27</v>
      </c>
      <c r="C11" s="88"/>
      <c r="D11" s="38"/>
      <c r="E11" s="88" t="s">
        <v>28</v>
      </c>
      <c r="F11" s="88"/>
      <c r="G11" s="88"/>
      <c r="I11" s="26"/>
      <c r="AA11" s="47"/>
      <c r="AB11" s="47"/>
    </row>
    <row r="12" spans="1:30" s="9" customFormat="1" ht="4" customHeight="1" x14ac:dyDescent="0.3">
      <c r="B12" s="10"/>
      <c r="C12" s="10"/>
      <c r="D12" s="10"/>
      <c r="E12" s="10"/>
      <c r="F12" s="10"/>
      <c r="G12" s="10"/>
      <c r="AA12" s="47"/>
      <c r="AB12" s="47"/>
    </row>
    <row r="13" spans="1:30" ht="45.4" customHeight="1" x14ac:dyDescent="0.7">
      <c r="A13" s="3"/>
      <c r="B13" s="34"/>
      <c r="C13" s="34"/>
      <c r="D13" s="34"/>
      <c r="E13" s="64" t="s">
        <v>29</v>
      </c>
      <c r="F13" s="65"/>
      <c r="G13" s="65"/>
      <c r="V13" s="4" t="s">
        <v>59</v>
      </c>
      <c r="Y13" s="62" t="s">
        <v>56</v>
      </c>
      <c r="AA13" s="61" t="s">
        <v>55</v>
      </c>
      <c r="AB13" s="47"/>
      <c r="AC13" s="28"/>
      <c r="AD13" s="46"/>
    </row>
    <row r="14" spans="1:30" ht="27" customHeight="1" x14ac:dyDescent="0.3">
      <c r="B14" s="81"/>
      <c r="C14" s="81"/>
      <c r="D14" s="81"/>
      <c r="E14" s="81"/>
      <c r="F14" s="5" t="s">
        <v>14</v>
      </c>
      <c r="G14" s="6">
        <f ca="1">TODAY()</f>
        <v>43930</v>
      </c>
      <c r="V14" s="26"/>
      <c r="Y14" s="54"/>
      <c r="AA14" s="63"/>
      <c r="AB14" s="47"/>
      <c r="AC14" s="28"/>
      <c r="AD14" s="46"/>
    </row>
    <row r="15" spans="1:30" s="8" customFormat="1" ht="27" customHeight="1" x14ac:dyDescent="0.3">
      <c r="B15" s="7"/>
      <c r="C15" s="7"/>
      <c r="D15" s="7"/>
      <c r="E15" s="7"/>
      <c r="F15" s="5"/>
      <c r="G15" s="6"/>
      <c r="V15" s="4">
        <v>1</v>
      </c>
      <c r="Y15" s="54" t="s">
        <v>57</v>
      </c>
      <c r="AA15" s="53" t="s">
        <v>53</v>
      </c>
      <c r="AB15" s="47"/>
      <c r="AC15" s="28"/>
      <c r="AD15" s="46"/>
    </row>
    <row r="16" spans="1:30" ht="27" customHeight="1" x14ac:dyDescent="0.3">
      <c r="B16" s="1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V16" s="8">
        <v>2</v>
      </c>
      <c r="Y16" s="54" t="s">
        <v>34</v>
      </c>
      <c r="AA16" s="53" t="s">
        <v>54</v>
      </c>
      <c r="AB16" s="47"/>
      <c r="AC16" s="28"/>
      <c r="AD16" s="46"/>
    </row>
    <row r="17" spans="2:35" ht="27" customHeight="1" x14ac:dyDescent="0.3">
      <c r="B17" s="40"/>
      <c r="C17" s="40"/>
      <c r="D17" s="41"/>
      <c r="E17" s="40"/>
      <c r="F17" s="40"/>
      <c r="G17" s="40"/>
      <c r="V17" s="4">
        <v>3</v>
      </c>
      <c r="Y17" s="54"/>
      <c r="AA17" s="53" t="s">
        <v>35</v>
      </c>
      <c r="AB17" s="47"/>
      <c r="AC17" s="28"/>
      <c r="AD17" s="28"/>
      <c r="AE17" s="28"/>
    </row>
    <row r="18" spans="2:35" ht="27" customHeight="1" x14ac:dyDescent="0.3">
      <c r="B18" s="35" t="s">
        <v>36</v>
      </c>
      <c r="C18" s="77"/>
      <c r="D18" s="78"/>
      <c r="E18" s="78"/>
      <c r="F18" s="78"/>
      <c r="G18" s="79"/>
      <c r="V18" s="4">
        <v>4</v>
      </c>
      <c r="Y18" s="54"/>
      <c r="AA18" s="53"/>
      <c r="AB18" s="73" t="s">
        <v>50</v>
      </c>
      <c r="AC18" s="74"/>
      <c r="AD18" s="74"/>
      <c r="AE18" s="75"/>
      <c r="AF18" s="76" t="s">
        <v>51</v>
      </c>
      <c r="AG18" s="74"/>
      <c r="AH18" s="74"/>
      <c r="AI18" s="75"/>
    </row>
    <row r="19" spans="2:35" ht="27" customHeight="1" x14ac:dyDescent="0.3">
      <c r="B19" s="12" t="s">
        <v>6</v>
      </c>
      <c r="C19" s="24" t="s">
        <v>7</v>
      </c>
      <c r="D19" s="23" t="s">
        <v>31</v>
      </c>
      <c r="E19" s="12" t="s">
        <v>8</v>
      </c>
      <c r="F19" s="17" t="s">
        <v>58</v>
      </c>
      <c r="G19" s="13" t="s">
        <v>9</v>
      </c>
      <c r="I19" s="28"/>
      <c r="J19" s="28"/>
      <c r="K19" s="28"/>
      <c r="L19" s="28"/>
      <c r="M19" s="28"/>
      <c r="N19" s="28"/>
      <c r="V19" s="26">
        <v>5</v>
      </c>
      <c r="AA19" s="58" t="s">
        <v>43</v>
      </c>
      <c r="AB19" s="53" t="s">
        <v>48</v>
      </c>
      <c r="AC19" s="53" t="s">
        <v>44</v>
      </c>
      <c r="AD19" s="53" t="s">
        <v>45</v>
      </c>
      <c r="AE19" s="53" t="s">
        <v>46</v>
      </c>
      <c r="AF19" s="54" t="s">
        <v>49</v>
      </c>
      <c r="AG19" s="54" t="s">
        <v>44</v>
      </c>
      <c r="AH19" s="54" t="s">
        <v>45</v>
      </c>
      <c r="AI19" s="54" t="s">
        <v>46</v>
      </c>
    </row>
    <row r="20" spans="2:35" ht="27" customHeight="1" x14ac:dyDescent="0.3">
      <c r="B20" s="48">
        <v>2</v>
      </c>
      <c r="C20" s="50" t="s">
        <v>42</v>
      </c>
      <c r="D20" s="51" t="s">
        <v>49</v>
      </c>
      <c r="E20" s="59">
        <f>IFERROR(IF(C20="Gallon Jug Dispenser Pump",$AB$24,INDEX($AF$20:$AI$27,MATCH(C20,$AA$20:$AA$27,0),MATCH(D20,$AF$19:$AI$19,0))),"")</f>
        <v>140</v>
      </c>
      <c r="F20" s="52"/>
      <c r="G20" s="49">
        <f>IFERROR(IF(B20,B20*E20,""), "")</f>
        <v>280</v>
      </c>
      <c r="I20" s="57"/>
      <c r="J20" s="27">
        <f t="shared" ref="J20:J25" si="0">($G$31*0.04)</f>
        <v>91.796000000000006</v>
      </c>
      <c r="K20" s="19">
        <f t="shared" ref="K20:K23" si="1">VALUE(J20)</f>
        <v>91.796000000000006</v>
      </c>
      <c r="L20" s="19"/>
      <c r="M20" s="19" t="b">
        <v>1</v>
      </c>
      <c r="N20" s="28"/>
      <c r="S20" s="16"/>
      <c r="V20" s="26">
        <v>6</v>
      </c>
      <c r="AA20" s="53" t="s">
        <v>42</v>
      </c>
      <c r="AB20" s="55">
        <v>35</v>
      </c>
      <c r="AC20" s="55">
        <v>33</v>
      </c>
      <c r="AD20" s="55">
        <v>30</v>
      </c>
      <c r="AE20" s="55">
        <v>28</v>
      </c>
      <c r="AF20" s="56">
        <f>AB20*4</f>
        <v>140</v>
      </c>
      <c r="AG20" s="56">
        <f>AC20*5</f>
        <v>165</v>
      </c>
      <c r="AH20" s="56">
        <f>AD20*55</f>
        <v>1650</v>
      </c>
      <c r="AI20" s="56">
        <f>AE20*317</f>
        <v>8876</v>
      </c>
    </row>
    <row r="21" spans="2:35" ht="27" customHeight="1" x14ac:dyDescent="0.3">
      <c r="B21" s="48">
        <v>3</v>
      </c>
      <c r="C21" s="50" t="s">
        <v>42</v>
      </c>
      <c r="D21" s="51" t="s">
        <v>49</v>
      </c>
      <c r="E21" s="59">
        <f t="shared" ref="E21:E26" si="2">IFERROR(IF(C21="Gallon Jug Dispenser Pump",$AB$24,INDEX($AF$20:$AI$27,MATCH(C21,$AA$20:$AA$27,0),MATCH(D21,$AF$19:$AI$19,0))),"")</f>
        <v>140</v>
      </c>
      <c r="F21" s="52"/>
      <c r="G21" s="49">
        <f t="shared" ref="G21:G26" si="3">IFERROR(IF(B21,B21*E21,""), "")</f>
        <v>420</v>
      </c>
      <c r="I21" s="57"/>
      <c r="J21" s="27">
        <f t="shared" si="0"/>
        <v>91.796000000000006</v>
      </c>
      <c r="K21" s="19">
        <f t="shared" si="1"/>
        <v>91.796000000000006</v>
      </c>
      <c r="L21" s="19"/>
      <c r="M21" s="19" t="b">
        <v>1</v>
      </c>
      <c r="N21" s="28"/>
      <c r="V21" s="26">
        <v>7</v>
      </c>
      <c r="AA21" s="53" t="s">
        <v>41</v>
      </c>
      <c r="AB21" s="55">
        <v>40</v>
      </c>
      <c r="AC21" s="55">
        <v>38</v>
      </c>
      <c r="AD21" s="55">
        <v>35</v>
      </c>
      <c r="AE21" s="55">
        <v>33</v>
      </c>
      <c r="AF21" s="56">
        <f t="shared" ref="AF21:AF23" si="4">AB21*4</f>
        <v>160</v>
      </c>
      <c r="AG21" s="56">
        <f t="shared" ref="AG21:AG23" si="5">AC21*5</f>
        <v>190</v>
      </c>
      <c r="AH21" s="56">
        <f t="shared" ref="AH21:AH23" si="6">AD21*55</f>
        <v>1925</v>
      </c>
      <c r="AI21" s="56">
        <f t="shared" ref="AI21:AI23" si="7">AE21*317</f>
        <v>10461</v>
      </c>
    </row>
    <row r="22" spans="2:35" ht="27" customHeight="1" x14ac:dyDescent="0.3">
      <c r="B22" s="48">
        <v>4</v>
      </c>
      <c r="C22" s="50" t="s">
        <v>40</v>
      </c>
      <c r="D22" s="51" t="s">
        <v>49</v>
      </c>
      <c r="E22" s="59">
        <f t="shared" si="2"/>
        <v>120</v>
      </c>
      <c r="F22" s="52"/>
      <c r="G22" s="49">
        <f t="shared" si="3"/>
        <v>480</v>
      </c>
      <c r="I22" s="57"/>
      <c r="J22" s="27">
        <f t="shared" si="0"/>
        <v>91.796000000000006</v>
      </c>
      <c r="K22" s="19">
        <f t="shared" si="1"/>
        <v>91.796000000000006</v>
      </c>
      <c r="L22" s="19"/>
      <c r="M22" s="19" t="b">
        <v>1</v>
      </c>
      <c r="N22" s="28"/>
      <c r="V22" s="26">
        <v>8</v>
      </c>
      <c r="AA22" s="53" t="s">
        <v>40</v>
      </c>
      <c r="AB22" s="55">
        <v>30</v>
      </c>
      <c r="AC22" s="55">
        <v>28</v>
      </c>
      <c r="AD22" s="55">
        <v>25</v>
      </c>
      <c r="AE22" s="55">
        <v>23</v>
      </c>
      <c r="AF22" s="56">
        <f t="shared" si="4"/>
        <v>120</v>
      </c>
      <c r="AG22" s="56">
        <f t="shared" si="5"/>
        <v>140</v>
      </c>
      <c r="AH22" s="56">
        <f t="shared" si="6"/>
        <v>1375</v>
      </c>
      <c r="AI22" s="56">
        <f t="shared" si="7"/>
        <v>7291</v>
      </c>
    </row>
    <row r="23" spans="2:35" ht="27" customHeight="1" x14ac:dyDescent="0.3">
      <c r="B23" s="48">
        <v>5</v>
      </c>
      <c r="C23" s="50" t="s">
        <v>47</v>
      </c>
      <c r="D23" s="51" t="s">
        <v>49</v>
      </c>
      <c r="E23" s="59">
        <f t="shared" si="2"/>
        <v>160</v>
      </c>
      <c r="F23" s="52"/>
      <c r="G23" s="49">
        <f t="shared" si="3"/>
        <v>800</v>
      </c>
      <c r="I23" s="57"/>
      <c r="J23" s="27">
        <f t="shared" si="0"/>
        <v>91.796000000000006</v>
      </c>
      <c r="K23" s="19">
        <f t="shared" si="1"/>
        <v>91.796000000000006</v>
      </c>
      <c r="L23" s="19"/>
      <c r="M23" s="19" t="b">
        <v>1</v>
      </c>
      <c r="N23" s="28"/>
      <c r="V23" s="26">
        <v>9</v>
      </c>
      <c r="AA23" s="53" t="s">
        <v>47</v>
      </c>
      <c r="AB23" s="55">
        <v>40</v>
      </c>
      <c r="AC23" s="55">
        <v>38</v>
      </c>
      <c r="AD23" s="55">
        <v>35</v>
      </c>
      <c r="AE23" s="55">
        <v>33</v>
      </c>
      <c r="AF23" s="56">
        <f t="shared" si="4"/>
        <v>160</v>
      </c>
      <c r="AG23" s="56">
        <f t="shared" si="5"/>
        <v>190</v>
      </c>
      <c r="AH23" s="56">
        <f t="shared" si="6"/>
        <v>1925</v>
      </c>
      <c r="AI23" s="56">
        <f t="shared" si="7"/>
        <v>10461</v>
      </c>
    </row>
    <row r="24" spans="2:35" s="26" customFormat="1" ht="27" customHeight="1" x14ac:dyDescent="0.3">
      <c r="B24" s="48">
        <v>14</v>
      </c>
      <c r="C24" s="50" t="s">
        <v>26</v>
      </c>
      <c r="D24" s="51"/>
      <c r="E24" s="59">
        <f t="shared" si="2"/>
        <v>10</v>
      </c>
      <c r="F24" s="52"/>
      <c r="G24" s="49">
        <f t="shared" si="3"/>
        <v>140</v>
      </c>
      <c r="I24" s="57"/>
      <c r="J24" s="27">
        <f t="shared" si="0"/>
        <v>91.796000000000006</v>
      </c>
      <c r="K24" s="19">
        <f t="shared" ref="K24:K25" si="8">VALUE(J24)</f>
        <v>91.796000000000006</v>
      </c>
      <c r="L24" s="19"/>
      <c r="M24" s="19" t="b">
        <v>1</v>
      </c>
      <c r="N24" s="28"/>
      <c r="V24" s="26">
        <v>10</v>
      </c>
      <c r="AA24" s="53" t="s">
        <v>26</v>
      </c>
      <c r="AB24" s="55">
        <v>10</v>
      </c>
      <c r="AC24" s="55"/>
      <c r="AD24" s="55"/>
      <c r="AE24" s="55"/>
      <c r="AF24" s="56"/>
      <c r="AG24" s="56"/>
      <c r="AH24" s="56"/>
      <c r="AI24" s="56"/>
    </row>
    <row r="25" spans="2:35" s="26" customFormat="1" ht="27" customHeight="1" x14ac:dyDescent="0.3">
      <c r="B25" s="48"/>
      <c r="C25" s="50"/>
      <c r="D25" s="51"/>
      <c r="E25" s="59" t="str">
        <f t="shared" si="2"/>
        <v/>
      </c>
      <c r="F25" s="52"/>
      <c r="G25" s="49" t="str">
        <f t="shared" si="3"/>
        <v/>
      </c>
      <c r="I25" s="57"/>
      <c r="J25" s="27">
        <f t="shared" si="0"/>
        <v>91.796000000000006</v>
      </c>
      <c r="K25" s="19">
        <f t="shared" si="8"/>
        <v>91.796000000000006</v>
      </c>
      <c r="L25" s="19"/>
      <c r="M25" s="19" t="b">
        <v>0</v>
      </c>
      <c r="N25" s="28"/>
      <c r="V25" s="26">
        <v>11</v>
      </c>
      <c r="AA25" s="53" t="s">
        <v>39</v>
      </c>
      <c r="AB25" s="55"/>
      <c r="AC25" s="55"/>
      <c r="AD25" s="55"/>
      <c r="AE25" s="55"/>
      <c r="AF25" s="56"/>
      <c r="AG25" s="56"/>
      <c r="AH25" s="56"/>
      <c r="AI25" s="56"/>
    </row>
    <row r="26" spans="2:35" ht="27" customHeight="1" x14ac:dyDescent="0.3">
      <c r="B26" s="48"/>
      <c r="C26" s="50" t="s">
        <v>39</v>
      </c>
      <c r="D26" s="51"/>
      <c r="E26" s="59" t="str">
        <f t="shared" si="2"/>
        <v/>
      </c>
      <c r="F26" s="52"/>
      <c r="G26" s="49" t="str">
        <f t="shared" si="3"/>
        <v/>
      </c>
      <c r="I26" s="57"/>
      <c r="J26" s="27">
        <f>($G$31*0.04)</f>
        <v>91.796000000000006</v>
      </c>
      <c r="K26" s="19">
        <f>VALUE(J26)</f>
        <v>91.796000000000006</v>
      </c>
      <c r="L26" s="19"/>
      <c r="M26" s="19" t="b">
        <v>0</v>
      </c>
      <c r="N26" s="28"/>
      <c r="V26" s="26">
        <v>12</v>
      </c>
      <c r="AA26" s="53"/>
      <c r="AB26" s="55"/>
      <c r="AC26" s="55"/>
      <c r="AD26" s="55"/>
      <c r="AE26" s="55"/>
      <c r="AF26" s="56"/>
      <c r="AG26" s="56"/>
      <c r="AH26" s="56"/>
      <c r="AI26" s="56"/>
    </row>
    <row r="27" spans="2:35" ht="20" customHeight="1" x14ac:dyDescent="0.3">
      <c r="B27" s="22" t="s">
        <v>30</v>
      </c>
      <c r="C27" s="82" t="s">
        <v>52</v>
      </c>
      <c r="D27" s="82"/>
      <c r="E27" s="14"/>
      <c r="F27" s="15" t="s">
        <v>60</v>
      </c>
      <c r="G27" s="29">
        <f>SUBTOTAL(109,Quotation!$G$20:$G$26)</f>
        <v>2120</v>
      </c>
      <c r="I27" s="28"/>
      <c r="J27" s="28"/>
      <c r="K27" s="28"/>
      <c r="L27" s="28"/>
      <c r="M27" s="28"/>
      <c r="N27" s="28"/>
      <c r="V27" s="26">
        <v>13</v>
      </c>
      <c r="AA27" s="53"/>
      <c r="AB27" s="55"/>
      <c r="AC27" s="55"/>
      <c r="AD27" s="55"/>
      <c r="AE27" s="55"/>
      <c r="AF27" s="56"/>
      <c r="AG27" s="56"/>
      <c r="AH27" s="56"/>
      <c r="AI27" s="56"/>
    </row>
    <row r="28" spans="2:35" ht="20" customHeight="1" x14ac:dyDescent="0.3">
      <c r="B28" s="21"/>
      <c r="C28" s="82"/>
      <c r="D28" s="82"/>
      <c r="F28" s="2" t="s">
        <v>10</v>
      </c>
      <c r="G28" s="60">
        <v>8.2500000000000004E-2</v>
      </c>
      <c r="J28" s="28"/>
      <c r="K28" s="28"/>
      <c r="L28" s="28"/>
      <c r="M28" s="28"/>
      <c r="N28" s="28"/>
      <c r="V28" s="26">
        <v>14</v>
      </c>
      <c r="AA28" s="47"/>
      <c r="AB28" s="47"/>
      <c r="AC28" s="28"/>
      <c r="AD28" s="28"/>
      <c r="AE28" s="28"/>
    </row>
    <row r="29" spans="2:35" ht="20" customHeight="1" x14ac:dyDescent="0.3">
      <c r="B29" s="21"/>
      <c r="C29" s="82"/>
      <c r="D29" s="82"/>
      <c r="F29" s="2" t="s">
        <v>11</v>
      </c>
      <c r="G29" s="30">
        <f>IFERROR(G28*SUMIF(M20:M26,"True",G20:G26), "")</f>
        <v>174.9</v>
      </c>
      <c r="J29" s="28"/>
      <c r="K29" s="28"/>
      <c r="L29" s="28"/>
      <c r="M29" s="28"/>
      <c r="N29" s="28"/>
      <c r="V29" s="26">
        <v>15</v>
      </c>
      <c r="AA29" s="47"/>
      <c r="AB29" s="47"/>
      <c r="AC29" s="28"/>
      <c r="AD29" s="28"/>
      <c r="AE29" s="28"/>
    </row>
    <row r="30" spans="2:35" ht="20" customHeight="1" x14ac:dyDescent="0.3">
      <c r="B30" s="20"/>
      <c r="C30" s="20"/>
      <c r="D30" s="20"/>
      <c r="F30" s="42" t="s">
        <v>37</v>
      </c>
      <c r="G30" s="31"/>
      <c r="J30" s="28"/>
      <c r="K30" s="28"/>
      <c r="L30" s="28"/>
      <c r="M30" s="28"/>
      <c r="N30" s="28"/>
      <c r="V30" s="26">
        <v>16</v>
      </c>
      <c r="AA30" s="47"/>
      <c r="AB30" s="47"/>
      <c r="AC30" s="28"/>
      <c r="AD30" s="28"/>
      <c r="AE30" s="28"/>
    </row>
    <row r="31" spans="2:35" ht="20" customHeight="1" x14ac:dyDescent="0.3">
      <c r="B31" s="33"/>
      <c r="C31" s="18"/>
      <c r="F31" s="2" t="s">
        <v>32</v>
      </c>
      <c r="G31" s="31">
        <f>IFERROR(Quotation!$G$27+$G$29+$G$30, "")</f>
        <v>2294.9</v>
      </c>
      <c r="J31" s="28"/>
      <c r="K31" s="28"/>
      <c r="L31" s="28"/>
      <c r="M31" s="28"/>
      <c r="N31" s="28"/>
      <c r="V31" s="26">
        <v>17</v>
      </c>
      <c r="AA31" s="47"/>
      <c r="AB31" s="47"/>
      <c r="AC31" s="28"/>
      <c r="AD31" s="28"/>
      <c r="AE31" s="28"/>
    </row>
    <row r="32" spans="2:35" ht="20" customHeight="1" x14ac:dyDescent="0.3">
      <c r="B32" s="33"/>
      <c r="C32" s="18"/>
      <c r="D32" s="26"/>
      <c r="E32" s="26"/>
      <c r="F32" s="43" t="s">
        <v>38</v>
      </c>
      <c r="G32" s="31">
        <f>IFERROR(VLOOKUP(F32,C20:K26,9,FALSE),"")</f>
        <v>91.796000000000006</v>
      </c>
      <c r="J32" s="28"/>
      <c r="K32" s="28"/>
      <c r="L32" s="28"/>
      <c r="M32" s="28"/>
      <c r="N32" s="28"/>
      <c r="V32" s="26">
        <v>18</v>
      </c>
      <c r="AA32" s="47"/>
      <c r="AB32" s="47"/>
      <c r="AC32" s="28"/>
      <c r="AD32" s="28"/>
      <c r="AE32" s="28"/>
    </row>
    <row r="33" spans="2:31" ht="30" customHeight="1" x14ac:dyDescent="0.3">
      <c r="B33" s="66" t="s">
        <v>13</v>
      </c>
      <c r="C33" s="67"/>
      <c r="D33" s="67"/>
      <c r="E33" s="25"/>
      <c r="F33" s="44" t="s">
        <v>12</v>
      </c>
      <c r="G33" s="32">
        <f>SUM(G31:G32)</f>
        <v>2386.6959999999999</v>
      </c>
      <c r="V33" s="26">
        <v>19</v>
      </c>
      <c r="AA33" s="47"/>
      <c r="AB33" s="47"/>
      <c r="AC33" s="28"/>
      <c r="AD33" s="28"/>
      <c r="AE33" s="28"/>
    </row>
    <row r="34" spans="2:31" ht="30" customHeight="1" x14ac:dyDescent="0.3">
      <c r="B34" s="80" t="s">
        <v>33</v>
      </c>
      <c r="C34" s="80"/>
      <c r="D34" s="80"/>
      <c r="E34" s="80"/>
      <c r="F34" s="80"/>
      <c r="G34" s="80"/>
      <c r="V34" s="26">
        <v>20</v>
      </c>
      <c r="AA34" s="47"/>
      <c r="AB34" s="47"/>
      <c r="AC34" s="46"/>
      <c r="AD34" s="46"/>
    </row>
    <row r="35" spans="2:31" ht="30" customHeight="1" x14ac:dyDescent="0.3">
      <c r="V35" s="26">
        <v>21</v>
      </c>
      <c r="AA35" s="47"/>
      <c r="AB35" s="47"/>
      <c r="AC35" s="46"/>
      <c r="AD35" s="46"/>
    </row>
    <row r="36" spans="2:31" ht="30" customHeight="1" x14ac:dyDescent="0.3">
      <c r="V36" s="26">
        <v>22</v>
      </c>
      <c r="AA36" s="47"/>
      <c r="AB36" s="47"/>
      <c r="AC36" s="46"/>
      <c r="AD36" s="46"/>
    </row>
    <row r="37" spans="2:31" ht="30" customHeight="1" x14ac:dyDescent="0.3">
      <c r="V37" s="26">
        <v>23</v>
      </c>
      <c r="AA37" s="47"/>
      <c r="AB37" s="47"/>
      <c r="AC37" s="46"/>
      <c r="AD37" s="46"/>
    </row>
    <row r="38" spans="2:31" ht="30" customHeight="1" x14ac:dyDescent="0.3">
      <c r="V38" s="26">
        <v>24</v>
      </c>
      <c r="AA38" s="47"/>
      <c r="AB38" s="47"/>
      <c r="AC38" s="46"/>
      <c r="AD38" s="46"/>
    </row>
    <row r="39" spans="2:31" ht="30" customHeight="1" x14ac:dyDescent="0.3">
      <c r="V39" s="26">
        <v>25</v>
      </c>
      <c r="AA39" s="47"/>
      <c r="AB39" s="47"/>
      <c r="AC39" s="46"/>
      <c r="AD39" s="46"/>
    </row>
    <row r="40" spans="2:31" ht="30" customHeight="1" x14ac:dyDescent="0.3">
      <c r="V40" s="26">
        <v>26</v>
      </c>
      <c r="AA40" s="47"/>
      <c r="AB40" s="47"/>
      <c r="AC40" s="46"/>
      <c r="AD40" s="46"/>
    </row>
    <row r="41" spans="2:31" ht="30" customHeight="1" x14ac:dyDescent="0.3">
      <c r="V41" s="26">
        <v>27</v>
      </c>
      <c r="AA41" s="47"/>
      <c r="AB41" s="47"/>
      <c r="AC41" s="46"/>
      <c r="AD41" s="46"/>
    </row>
    <row r="42" spans="2:31" ht="30" customHeight="1" x14ac:dyDescent="0.3">
      <c r="V42" s="26">
        <v>28</v>
      </c>
      <c r="AA42" s="47"/>
      <c r="AB42" s="47"/>
      <c r="AC42" s="46"/>
      <c r="AD42" s="46"/>
    </row>
    <row r="43" spans="2:31" ht="30" customHeight="1" x14ac:dyDescent="0.3">
      <c r="V43" s="26">
        <v>29</v>
      </c>
      <c r="AA43" s="47"/>
      <c r="AB43" s="47"/>
      <c r="AC43" s="46"/>
      <c r="AD43" s="46"/>
    </row>
    <row r="44" spans="2:31" ht="30" customHeight="1" x14ac:dyDescent="0.3">
      <c r="V44" s="26">
        <v>30</v>
      </c>
      <c r="AA44" s="47"/>
      <c r="AB44" s="47"/>
      <c r="AC44" s="46"/>
      <c r="AD44" s="46"/>
    </row>
    <row r="45" spans="2:31" ht="30" customHeight="1" x14ac:dyDescent="0.3">
      <c r="V45" s="26">
        <v>31</v>
      </c>
      <c r="AA45" s="47"/>
      <c r="AB45" s="47"/>
      <c r="AC45" s="46"/>
      <c r="AD45" s="46"/>
    </row>
    <row r="46" spans="2:31" ht="30" customHeight="1" x14ac:dyDescent="0.3">
      <c r="V46" s="26">
        <v>32</v>
      </c>
      <c r="AA46" s="47"/>
      <c r="AB46" s="47"/>
      <c r="AC46" s="46"/>
      <c r="AD46" s="46"/>
    </row>
    <row r="47" spans="2:31" ht="30" customHeight="1" x14ac:dyDescent="0.3">
      <c r="V47" s="26">
        <v>33</v>
      </c>
      <c r="AA47" s="47"/>
      <c r="AB47" s="47"/>
      <c r="AC47" s="46"/>
      <c r="AD47" s="46"/>
    </row>
    <row r="48" spans="2:31" ht="30" customHeight="1" x14ac:dyDescent="0.3">
      <c r="V48" s="26">
        <v>34</v>
      </c>
      <c r="AA48" s="47"/>
      <c r="AB48" s="47"/>
      <c r="AC48" s="46"/>
      <c r="AD48" s="46"/>
    </row>
    <row r="49" spans="22:30" ht="30" customHeight="1" x14ac:dyDescent="0.3">
      <c r="V49" s="26">
        <v>35</v>
      </c>
      <c r="AA49" s="47"/>
      <c r="AB49" s="47"/>
      <c r="AC49" s="46"/>
      <c r="AD49" s="46"/>
    </row>
    <row r="50" spans="22:30" ht="30" customHeight="1" x14ac:dyDescent="0.3">
      <c r="V50" s="26">
        <v>36</v>
      </c>
      <c r="AA50" s="47"/>
      <c r="AB50" s="47"/>
      <c r="AC50" s="46"/>
      <c r="AD50" s="46"/>
    </row>
    <row r="51" spans="22:30" ht="30" customHeight="1" x14ac:dyDescent="0.3">
      <c r="V51" s="26">
        <v>37</v>
      </c>
      <c r="AA51" s="47"/>
      <c r="AB51" s="47"/>
      <c r="AC51" s="46"/>
      <c r="AD51" s="46"/>
    </row>
    <row r="52" spans="22:30" ht="30" customHeight="1" x14ac:dyDescent="0.3">
      <c r="V52" s="26">
        <v>38</v>
      </c>
      <c r="AA52" s="47"/>
      <c r="AB52" s="47"/>
      <c r="AC52" s="46"/>
      <c r="AD52" s="46"/>
    </row>
    <row r="53" spans="22:30" ht="30" customHeight="1" x14ac:dyDescent="0.3">
      <c r="V53" s="26">
        <v>39</v>
      </c>
      <c r="AA53" s="47"/>
      <c r="AB53" s="47"/>
      <c r="AC53" s="46"/>
      <c r="AD53" s="46"/>
    </row>
    <row r="54" spans="22:30" ht="30" customHeight="1" x14ac:dyDescent="0.3">
      <c r="V54" s="26">
        <v>40</v>
      </c>
      <c r="AA54" s="47"/>
      <c r="AB54" s="47"/>
      <c r="AC54" s="46"/>
      <c r="AD54" s="46"/>
    </row>
    <row r="55" spans="22:30" ht="30" customHeight="1" x14ac:dyDescent="0.3">
      <c r="V55" s="26">
        <v>41</v>
      </c>
      <c r="AA55" s="47"/>
      <c r="AB55" s="47"/>
      <c r="AC55" s="46"/>
      <c r="AD55" s="46"/>
    </row>
    <row r="56" spans="22:30" ht="30" customHeight="1" x14ac:dyDescent="0.3">
      <c r="V56" s="26">
        <v>42</v>
      </c>
      <c r="AA56" s="47"/>
      <c r="AB56" s="47"/>
      <c r="AC56" s="46"/>
      <c r="AD56" s="46"/>
    </row>
    <row r="57" spans="22:30" ht="30" customHeight="1" x14ac:dyDescent="0.3">
      <c r="V57" s="26">
        <v>43</v>
      </c>
      <c r="AA57" s="47"/>
      <c r="AB57" s="47"/>
      <c r="AC57" s="46"/>
      <c r="AD57" s="46"/>
    </row>
    <row r="58" spans="22:30" ht="30" customHeight="1" x14ac:dyDescent="0.3">
      <c r="V58" s="26">
        <v>44</v>
      </c>
      <c r="AA58" s="47"/>
      <c r="AB58" s="47"/>
      <c r="AC58" s="46"/>
      <c r="AD58" s="46"/>
    </row>
    <row r="59" spans="22:30" ht="30" customHeight="1" x14ac:dyDescent="0.3">
      <c r="V59" s="26">
        <v>45</v>
      </c>
      <c r="AA59" s="47"/>
      <c r="AB59" s="47"/>
      <c r="AC59" s="46"/>
      <c r="AD59" s="46"/>
    </row>
    <row r="60" spans="22:30" ht="30" customHeight="1" x14ac:dyDescent="0.3">
      <c r="V60" s="26">
        <v>46</v>
      </c>
      <c r="AA60" s="47"/>
      <c r="AB60" s="47"/>
      <c r="AC60" s="46"/>
      <c r="AD60" s="46"/>
    </row>
    <row r="61" spans="22:30" ht="30" customHeight="1" x14ac:dyDescent="0.3">
      <c r="V61" s="26">
        <v>47</v>
      </c>
      <c r="AA61" s="47"/>
      <c r="AB61" s="47"/>
      <c r="AC61" s="46"/>
      <c r="AD61" s="46"/>
    </row>
    <row r="62" spans="22:30" ht="30" customHeight="1" x14ac:dyDescent="0.3">
      <c r="V62" s="26">
        <v>48</v>
      </c>
      <c r="AA62" s="47"/>
      <c r="AB62" s="47"/>
      <c r="AC62" s="46"/>
      <c r="AD62" s="46"/>
    </row>
    <row r="63" spans="22:30" ht="30" customHeight="1" x14ac:dyDescent="0.3">
      <c r="V63" s="26">
        <v>49</v>
      </c>
      <c r="AA63" s="47"/>
      <c r="AB63" s="47"/>
      <c r="AC63" s="46"/>
      <c r="AD63" s="46"/>
    </row>
    <row r="64" spans="22:30" ht="30" customHeight="1" x14ac:dyDescent="0.3">
      <c r="V64" s="26">
        <v>50</v>
      </c>
      <c r="AA64" s="47"/>
      <c r="AB64" s="47"/>
      <c r="AC64" s="46"/>
      <c r="AD64" s="46"/>
    </row>
    <row r="65" spans="22:30" ht="30" customHeight="1" x14ac:dyDescent="0.3">
      <c r="V65" s="26">
        <v>51</v>
      </c>
      <c r="AA65" s="47"/>
      <c r="AB65" s="47"/>
      <c r="AC65" s="46"/>
      <c r="AD65" s="46"/>
    </row>
    <row r="66" spans="22:30" ht="30" customHeight="1" x14ac:dyDescent="0.3">
      <c r="V66" s="26">
        <v>52</v>
      </c>
      <c r="AA66" s="47"/>
      <c r="AB66" s="47"/>
      <c r="AC66" s="46"/>
      <c r="AD66" s="46"/>
    </row>
    <row r="67" spans="22:30" ht="30" customHeight="1" x14ac:dyDescent="0.3">
      <c r="V67" s="26">
        <v>53</v>
      </c>
      <c r="AA67" s="47"/>
      <c r="AB67" s="47"/>
      <c r="AC67" s="46"/>
      <c r="AD67" s="46"/>
    </row>
    <row r="68" spans="22:30" ht="30" customHeight="1" x14ac:dyDescent="0.3">
      <c r="V68" s="26">
        <v>54</v>
      </c>
      <c r="AA68" s="47"/>
      <c r="AB68" s="47"/>
      <c r="AC68" s="46"/>
      <c r="AD68" s="46"/>
    </row>
    <row r="69" spans="22:30" ht="30" customHeight="1" x14ac:dyDescent="0.3">
      <c r="V69" s="26">
        <v>55</v>
      </c>
      <c r="AA69" s="45"/>
      <c r="AB69" s="47"/>
      <c r="AC69" s="46"/>
      <c r="AD69" s="46"/>
    </row>
    <row r="70" spans="22:30" ht="30" customHeight="1" x14ac:dyDescent="0.3">
      <c r="V70" s="26">
        <v>56</v>
      </c>
      <c r="AA70" s="45"/>
      <c r="AB70" s="47"/>
      <c r="AC70" s="46"/>
      <c r="AD70" s="46"/>
    </row>
    <row r="71" spans="22:30" ht="30" customHeight="1" x14ac:dyDescent="0.3">
      <c r="V71" s="26">
        <v>57</v>
      </c>
      <c r="AA71" s="45"/>
      <c r="AB71" s="47"/>
      <c r="AC71" s="46"/>
      <c r="AD71" s="46"/>
    </row>
    <row r="72" spans="22:30" ht="30" customHeight="1" x14ac:dyDescent="0.3">
      <c r="V72" s="26">
        <v>58</v>
      </c>
      <c r="AA72" s="45"/>
      <c r="AB72" s="47"/>
      <c r="AC72" s="46"/>
      <c r="AD72" s="46"/>
    </row>
    <row r="73" spans="22:30" ht="30" customHeight="1" x14ac:dyDescent="0.3">
      <c r="V73" s="26">
        <v>59</v>
      </c>
      <c r="AA73" s="45"/>
      <c r="AB73" s="47"/>
      <c r="AC73" s="46"/>
      <c r="AD73" s="46"/>
    </row>
    <row r="74" spans="22:30" ht="30" customHeight="1" x14ac:dyDescent="0.3">
      <c r="V74" s="26">
        <v>60</v>
      </c>
      <c r="AA74" s="45"/>
      <c r="AB74" s="47"/>
      <c r="AC74" s="46"/>
      <c r="AD74" s="46"/>
    </row>
    <row r="75" spans="22:30" ht="30" customHeight="1" x14ac:dyDescent="0.3">
      <c r="V75" s="26">
        <v>61</v>
      </c>
      <c r="AA75" s="45"/>
      <c r="AB75" s="47"/>
      <c r="AC75" s="46"/>
      <c r="AD75" s="46"/>
    </row>
    <row r="76" spans="22:30" ht="30" customHeight="1" x14ac:dyDescent="0.3">
      <c r="V76" s="26">
        <v>62</v>
      </c>
      <c r="AA76" s="45"/>
      <c r="AB76" s="47"/>
      <c r="AC76" s="46"/>
      <c r="AD76" s="46"/>
    </row>
    <row r="77" spans="22:30" ht="30" customHeight="1" x14ac:dyDescent="0.3">
      <c r="V77" s="26">
        <v>63</v>
      </c>
      <c r="AA77" s="45"/>
      <c r="AB77" s="45"/>
      <c r="AC77" s="46"/>
      <c r="AD77" s="46"/>
    </row>
    <row r="78" spans="22:30" ht="30" customHeight="1" x14ac:dyDescent="0.3">
      <c r="V78" s="26">
        <v>64</v>
      </c>
      <c r="AA78" s="45"/>
      <c r="AB78" s="45"/>
      <c r="AC78" s="46"/>
      <c r="AD78" s="46"/>
    </row>
    <row r="79" spans="22:30" ht="30" customHeight="1" x14ac:dyDescent="0.3">
      <c r="V79" s="26">
        <v>65</v>
      </c>
      <c r="AB79" s="45"/>
      <c r="AC79" s="46"/>
      <c r="AD79" s="46"/>
    </row>
    <row r="80" spans="22:30" ht="30" customHeight="1" x14ac:dyDescent="0.3">
      <c r="V80" s="26">
        <v>66</v>
      </c>
      <c r="AB80" s="45"/>
      <c r="AC80" s="46"/>
      <c r="AD80" s="46"/>
    </row>
    <row r="81" spans="22:30" ht="30" customHeight="1" x14ac:dyDescent="0.3">
      <c r="V81" s="26">
        <v>67</v>
      </c>
      <c r="AB81" s="45"/>
      <c r="AC81" s="46"/>
      <c r="AD81" s="46"/>
    </row>
    <row r="82" spans="22:30" ht="30" customHeight="1" x14ac:dyDescent="0.3">
      <c r="V82" s="26">
        <v>68</v>
      </c>
      <c r="AB82" s="45"/>
      <c r="AC82" s="46"/>
      <c r="AD82" s="46"/>
    </row>
    <row r="83" spans="22:30" ht="30" customHeight="1" x14ac:dyDescent="0.3">
      <c r="V83" s="26">
        <v>69</v>
      </c>
      <c r="AB83" s="45"/>
      <c r="AC83" s="46"/>
      <c r="AD83" s="46"/>
    </row>
    <row r="84" spans="22:30" ht="30" customHeight="1" x14ac:dyDescent="0.3">
      <c r="V84" s="26">
        <v>70</v>
      </c>
      <c r="AB84" s="45"/>
      <c r="AC84" s="46"/>
      <c r="AD84" s="46"/>
    </row>
    <row r="85" spans="22:30" ht="30" customHeight="1" x14ac:dyDescent="0.3">
      <c r="V85" s="26">
        <v>71</v>
      </c>
      <c r="AB85" s="45"/>
      <c r="AC85" s="46"/>
      <c r="AD85" s="46"/>
    </row>
    <row r="86" spans="22:30" ht="30" customHeight="1" x14ac:dyDescent="0.3">
      <c r="V86" s="26">
        <v>72</v>
      </c>
      <c r="AB86" s="45"/>
      <c r="AC86" s="46"/>
      <c r="AD86" s="46"/>
    </row>
    <row r="87" spans="22:30" ht="30" customHeight="1" x14ac:dyDescent="0.3">
      <c r="V87" s="26">
        <v>73</v>
      </c>
      <c r="AC87" s="46"/>
      <c r="AD87" s="46"/>
    </row>
    <row r="88" spans="22:30" ht="30" customHeight="1" x14ac:dyDescent="0.3">
      <c r="V88" s="26">
        <v>74</v>
      </c>
      <c r="AC88" s="46"/>
      <c r="AD88" s="46"/>
    </row>
    <row r="89" spans="22:30" ht="30" customHeight="1" x14ac:dyDescent="0.3">
      <c r="V89" s="26">
        <v>75</v>
      </c>
    </row>
    <row r="90" spans="22:30" ht="30" customHeight="1" x14ac:dyDescent="0.3">
      <c r="V90" s="26">
        <v>76</v>
      </c>
    </row>
    <row r="91" spans="22:30" ht="30" customHeight="1" x14ac:dyDescent="0.3">
      <c r="V91" s="26">
        <v>77</v>
      </c>
    </row>
    <row r="92" spans="22:30" ht="30" customHeight="1" x14ac:dyDescent="0.3">
      <c r="V92" s="26">
        <v>78</v>
      </c>
    </row>
    <row r="93" spans="22:30" ht="30" customHeight="1" x14ac:dyDescent="0.3">
      <c r="V93" s="26">
        <v>79</v>
      </c>
    </row>
    <row r="94" spans="22:30" ht="30" customHeight="1" x14ac:dyDescent="0.3">
      <c r="V94" s="26">
        <v>80</v>
      </c>
    </row>
    <row r="95" spans="22:30" ht="30" customHeight="1" x14ac:dyDescent="0.3">
      <c r="V95" s="26">
        <v>81</v>
      </c>
    </row>
    <row r="96" spans="22:30" ht="30" customHeight="1" x14ac:dyDescent="0.3">
      <c r="V96" s="26">
        <v>82</v>
      </c>
    </row>
    <row r="97" spans="22:22" ht="30" customHeight="1" x14ac:dyDescent="0.3">
      <c r="V97" s="26">
        <v>83</v>
      </c>
    </row>
    <row r="98" spans="22:22" ht="30" customHeight="1" x14ac:dyDescent="0.3">
      <c r="V98" s="26">
        <v>84</v>
      </c>
    </row>
    <row r="99" spans="22:22" ht="30" customHeight="1" x14ac:dyDescent="0.3">
      <c r="V99" s="26">
        <v>85</v>
      </c>
    </row>
    <row r="100" spans="22:22" ht="30" customHeight="1" x14ac:dyDescent="0.3">
      <c r="V100" s="26">
        <v>86</v>
      </c>
    </row>
    <row r="101" spans="22:22" ht="30" customHeight="1" x14ac:dyDescent="0.3">
      <c r="V101" s="26">
        <v>87</v>
      </c>
    </row>
    <row r="102" spans="22:22" ht="30" customHeight="1" x14ac:dyDescent="0.3">
      <c r="V102" s="26">
        <v>88</v>
      </c>
    </row>
    <row r="103" spans="22:22" ht="30" customHeight="1" x14ac:dyDescent="0.3">
      <c r="V103" s="26">
        <v>89</v>
      </c>
    </row>
    <row r="104" spans="22:22" ht="30" customHeight="1" x14ac:dyDescent="0.3">
      <c r="V104" s="26">
        <v>90</v>
      </c>
    </row>
    <row r="105" spans="22:22" ht="30" customHeight="1" x14ac:dyDescent="0.3">
      <c r="V105" s="26">
        <v>91</v>
      </c>
    </row>
    <row r="106" spans="22:22" ht="30" customHeight="1" x14ac:dyDescent="0.3">
      <c r="V106" s="26">
        <v>92</v>
      </c>
    </row>
    <row r="107" spans="22:22" ht="30" customHeight="1" x14ac:dyDescent="0.3">
      <c r="V107" s="26">
        <v>93</v>
      </c>
    </row>
    <row r="108" spans="22:22" ht="30" customHeight="1" x14ac:dyDescent="0.3">
      <c r="V108" s="26">
        <v>94</v>
      </c>
    </row>
    <row r="109" spans="22:22" ht="30" customHeight="1" x14ac:dyDescent="0.3">
      <c r="V109" s="26">
        <v>95</v>
      </c>
    </row>
    <row r="110" spans="22:22" ht="30" customHeight="1" x14ac:dyDescent="0.3">
      <c r="V110" s="26">
        <v>96</v>
      </c>
    </row>
    <row r="111" spans="22:22" ht="30" customHeight="1" x14ac:dyDescent="0.3">
      <c r="V111" s="26">
        <v>97</v>
      </c>
    </row>
    <row r="112" spans="22:22" ht="30" customHeight="1" x14ac:dyDescent="0.3">
      <c r="V112" s="26">
        <v>98</v>
      </c>
    </row>
    <row r="113" spans="22:22" ht="30" customHeight="1" x14ac:dyDescent="0.3">
      <c r="V113" s="26">
        <v>99</v>
      </c>
    </row>
    <row r="114" spans="22:22" ht="30" customHeight="1" x14ac:dyDescent="0.3">
      <c r="V114" s="26">
        <v>100</v>
      </c>
    </row>
    <row r="115" spans="22:22" ht="30" customHeight="1" x14ac:dyDescent="0.3">
      <c r="V115" s="26">
        <v>101</v>
      </c>
    </row>
    <row r="116" spans="22:22" ht="30" customHeight="1" x14ac:dyDescent="0.3">
      <c r="V116" s="26">
        <v>102</v>
      </c>
    </row>
    <row r="117" spans="22:22" ht="30" customHeight="1" x14ac:dyDescent="0.3">
      <c r="V117" s="26">
        <v>103</v>
      </c>
    </row>
    <row r="118" spans="22:22" ht="30" customHeight="1" x14ac:dyDescent="0.3">
      <c r="V118" s="26">
        <v>104</v>
      </c>
    </row>
    <row r="119" spans="22:22" ht="30" customHeight="1" x14ac:dyDescent="0.3">
      <c r="V119" s="26">
        <v>105</v>
      </c>
    </row>
    <row r="120" spans="22:22" ht="30" customHeight="1" x14ac:dyDescent="0.3">
      <c r="V120" s="26">
        <v>106</v>
      </c>
    </row>
    <row r="121" spans="22:22" ht="30" customHeight="1" x14ac:dyDescent="0.3">
      <c r="V121" s="26">
        <v>107</v>
      </c>
    </row>
    <row r="122" spans="22:22" ht="30" customHeight="1" x14ac:dyDescent="0.3">
      <c r="V122" s="26">
        <v>108</v>
      </c>
    </row>
    <row r="123" spans="22:22" ht="30" customHeight="1" x14ac:dyDescent="0.3">
      <c r="V123" s="26">
        <v>109</v>
      </c>
    </row>
    <row r="124" spans="22:22" ht="30" customHeight="1" x14ac:dyDescent="0.3">
      <c r="V124" s="26">
        <v>110</v>
      </c>
    </row>
    <row r="125" spans="22:22" ht="30" customHeight="1" x14ac:dyDescent="0.3">
      <c r="V125" s="26">
        <v>111</v>
      </c>
    </row>
    <row r="126" spans="22:22" ht="30" customHeight="1" x14ac:dyDescent="0.3">
      <c r="V126" s="26">
        <v>112</v>
      </c>
    </row>
    <row r="127" spans="22:22" ht="30" customHeight="1" x14ac:dyDescent="0.3">
      <c r="V127" s="26">
        <v>113</v>
      </c>
    </row>
    <row r="128" spans="22:22" ht="30" customHeight="1" x14ac:dyDescent="0.3">
      <c r="V128" s="26">
        <v>114</v>
      </c>
    </row>
    <row r="129" spans="22:22" ht="30" customHeight="1" x14ac:dyDescent="0.3">
      <c r="V129" s="26">
        <v>115</v>
      </c>
    </row>
    <row r="130" spans="22:22" ht="30" customHeight="1" x14ac:dyDescent="0.3">
      <c r="V130" s="26">
        <v>116</v>
      </c>
    </row>
    <row r="131" spans="22:22" ht="30" customHeight="1" x14ac:dyDescent="0.3">
      <c r="V131" s="26">
        <v>117</v>
      </c>
    </row>
    <row r="132" spans="22:22" ht="30" customHeight="1" x14ac:dyDescent="0.3">
      <c r="V132" s="26">
        <v>118</v>
      </c>
    </row>
    <row r="133" spans="22:22" ht="30" customHeight="1" x14ac:dyDescent="0.3">
      <c r="V133" s="26">
        <v>119</v>
      </c>
    </row>
    <row r="134" spans="22:22" ht="30" customHeight="1" x14ac:dyDescent="0.3">
      <c r="V134" s="26">
        <v>120</v>
      </c>
    </row>
    <row r="135" spans="22:22" ht="30" customHeight="1" x14ac:dyDescent="0.3">
      <c r="V135" s="26">
        <v>121</v>
      </c>
    </row>
    <row r="136" spans="22:22" ht="30" customHeight="1" x14ac:dyDescent="0.3">
      <c r="V136" s="26">
        <v>122</v>
      </c>
    </row>
    <row r="137" spans="22:22" ht="30" customHeight="1" x14ac:dyDescent="0.3">
      <c r="V137" s="26">
        <v>123</v>
      </c>
    </row>
    <row r="138" spans="22:22" ht="30" customHeight="1" x14ac:dyDescent="0.3">
      <c r="V138" s="26">
        <v>124</v>
      </c>
    </row>
    <row r="139" spans="22:22" ht="30" customHeight="1" x14ac:dyDescent="0.3">
      <c r="V139" s="26">
        <v>125</v>
      </c>
    </row>
    <row r="140" spans="22:22" ht="30" customHeight="1" x14ac:dyDescent="0.3">
      <c r="V140" s="26">
        <v>126</v>
      </c>
    </row>
    <row r="141" spans="22:22" ht="30" customHeight="1" x14ac:dyDescent="0.3">
      <c r="V141" s="26">
        <v>127</v>
      </c>
    </row>
    <row r="142" spans="22:22" ht="30" customHeight="1" x14ac:dyDescent="0.3">
      <c r="V142" s="26">
        <v>128</v>
      </c>
    </row>
    <row r="143" spans="22:22" ht="30" customHeight="1" x14ac:dyDescent="0.3">
      <c r="V143" s="26">
        <v>129</v>
      </c>
    </row>
    <row r="144" spans="22:22" ht="30" customHeight="1" x14ac:dyDescent="0.3">
      <c r="V144" s="26">
        <v>130</v>
      </c>
    </row>
    <row r="145" spans="22:22" ht="30" customHeight="1" x14ac:dyDescent="0.3">
      <c r="V145" s="26">
        <v>131</v>
      </c>
    </row>
    <row r="146" spans="22:22" ht="30" customHeight="1" x14ac:dyDescent="0.3">
      <c r="V146" s="26">
        <v>132</v>
      </c>
    </row>
    <row r="147" spans="22:22" ht="30" customHeight="1" x14ac:dyDescent="0.3">
      <c r="V147" s="26">
        <v>133</v>
      </c>
    </row>
    <row r="148" spans="22:22" ht="30" customHeight="1" x14ac:dyDescent="0.3">
      <c r="V148" s="26">
        <v>134</v>
      </c>
    </row>
    <row r="149" spans="22:22" ht="30" customHeight="1" x14ac:dyDescent="0.3">
      <c r="V149" s="26">
        <v>135</v>
      </c>
    </row>
    <row r="150" spans="22:22" ht="30" customHeight="1" x14ac:dyDescent="0.3">
      <c r="V150" s="26">
        <v>136</v>
      </c>
    </row>
    <row r="151" spans="22:22" ht="30" customHeight="1" x14ac:dyDescent="0.3">
      <c r="V151" s="26">
        <v>137</v>
      </c>
    </row>
    <row r="152" spans="22:22" ht="30" customHeight="1" x14ac:dyDescent="0.3">
      <c r="V152" s="26">
        <v>138</v>
      </c>
    </row>
    <row r="153" spans="22:22" ht="30" customHeight="1" x14ac:dyDescent="0.3">
      <c r="V153" s="26">
        <v>139</v>
      </c>
    </row>
    <row r="154" spans="22:22" ht="30" customHeight="1" x14ac:dyDescent="0.3">
      <c r="V154" s="26">
        <v>140</v>
      </c>
    </row>
    <row r="155" spans="22:22" ht="30" customHeight="1" x14ac:dyDescent="0.3">
      <c r="V155" s="26">
        <v>141</v>
      </c>
    </row>
    <row r="156" spans="22:22" ht="30" customHeight="1" x14ac:dyDescent="0.3">
      <c r="V156" s="26">
        <v>142</v>
      </c>
    </row>
    <row r="157" spans="22:22" ht="30" customHeight="1" x14ac:dyDescent="0.3">
      <c r="V157" s="26">
        <v>143</v>
      </c>
    </row>
    <row r="158" spans="22:22" ht="30" customHeight="1" x14ac:dyDescent="0.3">
      <c r="V158" s="26">
        <v>144</v>
      </c>
    </row>
    <row r="159" spans="22:22" ht="30" customHeight="1" x14ac:dyDescent="0.3">
      <c r="V159" s="26">
        <v>145</v>
      </c>
    </row>
    <row r="160" spans="22:22" ht="30" customHeight="1" x14ac:dyDescent="0.3">
      <c r="V160" s="26">
        <v>146</v>
      </c>
    </row>
    <row r="161" spans="22:22" ht="30" customHeight="1" x14ac:dyDescent="0.3">
      <c r="V161" s="26">
        <v>147</v>
      </c>
    </row>
    <row r="162" spans="22:22" ht="30" customHeight="1" x14ac:dyDescent="0.3">
      <c r="V162" s="26">
        <v>148</v>
      </c>
    </row>
    <row r="163" spans="22:22" ht="30" customHeight="1" x14ac:dyDescent="0.3">
      <c r="V163" s="26">
        <v>149</v>
      </c>
    </row>
    <row r="164" spans="22:22" ht="30" customHeight="1" x14ac:dyDescent="0.3">
      <c r="V164" s="26">
        <v>150</v>
      </c>
    </row>
    <row r="165" spans="22:22" ht="30" customHeight="1" x14ac:dyDescent="0.3">
      <c r="V165" s="26">
        <v>151</v>
      </c>
    </row>
    <row r="166" spans="22:22" ht="30" customHeight="1" x14ac:dyDescent="0.3">
      <c r="V166" s="26">
        <v>152</v>
      </c>
    </row>
    <row r="167" spans="22:22" ht="30" customHeight="1" x14ac:dyDescent="0.3">
      <c r="V167" s="26">
        <v>153</v>
      </c>
    </row>
    <row r="168" spans="22:22" ht="30" customHeight="1" x14ac:dyDescent="0.3">
      <c r="V168" s="26">
        <v>154</v>
      </c>
    </row>
    <row r="169" spans="22:22" ht="30" customHeight="1" x14ac:dyDescent="0.3">
      <c r="V169" s="26">
        <v>155</v>
      </c>
    </row>
    <row r="170" spans="22:22" ht="30" customHeight="1" x14ac:dyDescent="0.3">
      <c r="V170" s="26">
        <v>156</v>
      </c>
    </row>
    <row r="171" spans="22:22" ht="30" customHeight="1" x14ac:dyDescent="0.3">
      <c r="V171" s="26">
        <v>157</v>
      </c>
    </row>
    <row r="172" spans="22:22" ht="30" customHeight="1" x14ac:dyDescent="0.3">
      <c r="V172" s="26">
        <v>158</v>
      </c>
    </row>
    <row r="173" spans="22:22" ht="30" customHeight="1" x14ac:dyDescent="0.3">
      <c r="V173" s="26">
        <v>159</v>
      </c>
    </row>
    <row r="174" spans="22:22" ht="30" customHeight="1" x14ac:dyDescent="0.3">
      <c r="V174" s="26">
        <v>160</v>
      </c>
    </row>
    <row r="175" spans="22:22" ht="30" customHeight="1" x14ac:dyDescent="0.3">
      <c r="V175" s="26">
        <v>161</v>
      </c>
    </row>
    <row r="176" spans="22:22" ht="30" customHeight="1" x14ac:dyDescent="0.3">
      <c r="V176" s="26">
        <v>162</v>
      </c>
    </row>
    <row r="177" spans="22:22" ht="30" customHeight="1" x14ac:dyDescent="0.3">
      <c r="V177" s="26">
        <v>163</v>
      </c>
    </row>
    <row r="178" spans="22:22" ht="30" customHeight="1" x14ac:dyDescent="0.3">
      <c r="V178" s="26">
        <v>164</v>
      </c>
    </row>
    <row r="179" spans="22:22" ht="30" customHeight="1" x14ac:dyDescent="0.3">
      <c r="V179" s="26">
        <v>165</v>
      </c>
    </row>
    <row r="180" spans="22:22" ht="30" customHeight="1" x14ac:dyDescent="0.3">
      <c r="V180" s="26">
        <v>166</v>
      </c>
    </row>
    <row r="181" spans="22:22" ht="30" customHeight="1" x14ac:dyDescent="0.3">
      <c r="V181" s="26">
        <v>167</v>
      </c>
    </row>
    <row r="182" spans="22:22" ht="30" customHeight="1" x14ac:dyDescent="0.3">
      <c r="V182" s="26">
        <v>168</v>
      </c>
    </row>
    <row r="183" spans="22:22" ht="30" customHeight="1" x14ac:dyDescent="0.3">
      <c r="V183" s="26">
        <v>169</v>
      </c>
    </row>
    <row r="184" spans="22:22" ht="30" customHeight="1" x14ac:dyDescent="0.3">
      <c r="V184" s="26">
        <v>170</v>
      </c>
    </row>
    <row r="185" spans="22:22" ht="30" customHeight="1" x14ac:dyDescent="0.3">
      <c r="V185" s="26">
        <v>171</v>
      </c>
    </row>
    <row r="186" spans="22:22" ht="30" customHeight="1" x14ac:dyDescent="0.3">
      <c r="V186" s="26">
        <v>172</v>
      </c>
    </row>
    <row r="187" spans="22:22" ht="30" customHeight="1" x14ac:dyDescent="0.3">
      <c r="V187" s="26">
        <v>173</v>
      </c>
    </row>
    <row r="188" spans="22:22" ht="30" customHeight="1" x14ac:dyDescent="0.3">
      <c r="V188" s="26">
        <v>174</v>
      </c>
    </row>
    <row r="189" spans="22:22" ht="30" customHeight="1" x14ac:dyDescent="0.3">
      <c r="V189" s="26">
        <v>175</v>
      </c>
    </row>
    <row r="190" spans="22:22" ht="30" customHeight="1" x14ac:dyDescent="0.3">
      <c r="V190" s="26">
        <v>176</v>
      </c>
    </row>
    <row r="191" spans="22:22" ht="30" customHeight="1" x14ac:dyDescent="0.3">
      <c r="V191" s="26">
        <v>177</v>
      </c>
    </row>
    <row r="192" spans="22:22" ht="30" customHeight="1" x14ac:dyDescent="0.3">
      <c r="V192" s="26">
        <v>178</v>
      </c>
    </row>
    <row r="193" spans="22:22" ht="30" customHeight="1" x14ac:dyDescent="0.3">
      <c r="V193" s="26">
        <v>179</v>
      </c>
    </row>
    <row r="194" spans="22:22" ht="30" customHeight="1" x14ac:dyDescent="0.3">
      <c r="V194" s="26">
        <v>180</v>
      </c>
    </row>
    <row r="195" spans="22:22" ht="30" customHeight="1" x14ac:dyDescent="0.3">
      <c r="V195" s="26">
        <v>181</v>
      </c>
    </row>
    <row r="196" spans="22:22" ht="30" customHeight="1" x14ac:dyDescent="0.3">
      <c r="V196" s="26">
        <v>182</v>
      </c>
    </row>
    <row r="197" spans="22:22" ht="30" customHeight="1" x14ac:dyDescent="0.3">
      <c r="V197" s="26">
        <v>183</v>
      </c>
    </row>
    <row r="198" spans="22:22" ht="30" customHeight="1" x14ac:dyDescent="0.3">
      <c r="V198" s="26">
        <v>184</v>
      </c>
    </row>
    <row r="199" spans="22:22" ht="30" customHeight="1" x14ac:dyDescent="0.3">
      <c r="V199" s="26">
        <v>185</v>
      </c>
    </row>
    <row r="200" spans="22:22" ht="30" customHeight="1" x14ac:dyDescent="0.3">
      <c r="V200" s="26">
        <v>186</v>
      </c>
    </row>
    <row r="201" spans="22:22" ht="30" customHeight="1" x14ac:dyDescent="0.3">
      <c r="V201" s="26">
        <v>187</v>
      </c>
    </row>
    <row r="202" spans="22:22" ht="30" customHeight="1" x14ac:dyDescent="0.3">
      <c r="V202" s="26">
        <v>188</v>
      </c>
    </row>
    <row r="203" spans="22:22" ht="30" customHeight="1" x14ac:dyDescent="0.3">
      <c r="V203" s="26">
        <v>189</v>
      </c>
    </row>
    <row r="204" spans="22:22" ht="30" customHeight="1" x14ac:dyDescent="0.3">
      <c r="V204" s="26">
        <v>190</v>
      </c>
    </row>
    <row r="205" spans="22:22" ht="30" customHeight="1" x14ac:dyDescent="0.3">
      <c r="V205" s="26">
        <v>191</v>
      </c>
    </row>
    <row r="206" spans="22:22" ht="30" customHeight="1" x14ac:dyDescent="0.3">
      <c r="V206" s="26">
        <v>192</v>
      </c>
    </row>
    <row r="207" spans="22:22" ht="30" customHeight="1" x14ac:dyDescent="0.3">
      <c r="V207" s="26">
        <v>193</v>
      </c>
    </row>
    <row r="208" spans="22:22" ht="30" customHeight="1" x14ac:dyDescent="0.3">
      <c r="V208" s="26">
        <v>194</v>
      </c>
    </row>
    <row r="209" spans="22:22" ht="30" customHeight="1" x14ac:dyDescent="0.3">
      <c r="V209" s="26">
        <v>195</v>
      </c>
    </row>
    <row r="210" spans="22:22" ht="30" customHeight="1" x14ac:dyDescent="0.3">
      <c r="V210" s="26">
        <v>196</v>
      </c>
    </row>
    <row r="211" spans="22:22" ht="30" customHeight="1" x14ac:dyDescent="0.3">
      <c r="V211" s="26">
        <v>197</v>
      </c>
    </row>
    <row r="212" spans="22:22" ht="30" customHeight="1" x14ac:dyDescent="0.3">
      <c r="V212" s="26">
        <v>198</v>
      </c>
    </row>
    <row r="213" spans="22:22" ht="30" customHeight="1" x14ac:dyDescent="0.3">
      <c r="V213" s="26">
        <v>199</v>
      </c>
    </row>
    <row r="214" spans="22:22" ht="30" customHeight="1" x14ac:dyDescent="0.3">
      <c r="V214" s="26">
        <v>200</v>
      </c>
    </row>
    <row r="215" spans="22:22" ht="30" customHeight="1" x14ac:dyDescent="0.3">
      <c r="V215" s="26">
        <v>201</v>
      </c>
    </row>
    <row r="216" spans="22:22" ht="30" customHeight="1" x14ac:dyDescent="0.3">
      <c r="V216" s="26">
        <v>202</v>
      </c>
    </row>
    <row r="217" spans="22:22" ht="30" customHeight="1" x14ac:dyDescent="0.3">
      <c r="V217" s="26">
        <v>203</v>
      </c>
    </row>
    <row r="218" spans="22:22" ht="30" customHeight="1" x14ac:dyDescent="0.3">
      <c r="V218" s="26">
        <v>204</v>
      </c>
    </row>
    <row r="219" spans="22:22" ht="30" customHeight="1" x14ac:dyDescent="0.3">
      <c r="V219" s="26">
        <v>205</v>
      </c>
    </row>
    <row r="220" spans="22:22" ht="30" customHeight="1" x14ac:dyDescent="0.3">
      <c r="V220" s="26">
        <v>206</v>
      </c>
    </row>
    <row r="221" spans="22:22" ht="30" customHeight="1" x14ac:dyDescent="0.3">
      <c r="V221" s="26">
        <v>207</v>
      </c>
    </row>
    <row r="222" spans="22:22" ht="30" customHeight="1" x14ac:dyDescent="0.3">
      <c r="V222" s="26">
        <v>208</v>
      </c>
    </row>
    <row r="223" spans="22:22" ht="30" customHeight="1" x14ac:dyDescent="0.3">
      <c r="V223" s="26">
        <v>209</v>
      </c>
    </row>
    <row r="224" spans="22:22" ht="30" customHeight="1" x14ac:dyDescent="0.3">
      <c r="V224" s="26">
        <v>210</v>
      </c>
    </row>
    <row r="225" spans="22:22" ht="30" customHeight="1" x14ac:dyDescent="0.3">
      <c r="V225" s="26">
        <v>211</v>
      </c>
    </row>
    <row r="226" spans="22:22" ht="30" customHeight="1" x14ac:dyDescent="0.3">
      <c r="V226" s="26">
        <v>212</v>
      </c>
    </row>
    <row r="227" spans="22:22" ht="30" customHeight="1" x14ac:dyDescent="0.3">
      <c r="V227" s="26">
        <v>213</v>
      </c>
    </row>
    <row r="228" spans="22:22" ht="30" customHeight="1" x14ac:dyDescent="0.3">
      <c r="V228" s="26">
        <v>214</v>
      </c>
    </row>
    <row r="229" spans="22:22" ht="30" customHeight="1" x14ac:dyDescent="0.3">
      <c r="V229" s="26">
        <v>215</v>
      </c>
    </row>
    <row r="230" spans="22:22" ht="30" customHeight="1" x14ac:dyDescent="0.3">
      <c r="V230" s="26">
        <v>216</v>
      </c>
    </row>
    <row r="231" spans="22:22" ht="30" customHeight="1" x14ac:dyDescent="0.3">
      <c r="V231" s="26">
        <v>217</v>
      </c>
    </row>
    <row r="232" spans="22:22" ht="30" customHeight="1" x14ac:dyDescent="0.3">
      <c r="V232" s="26">
        <v>218</v>
      </c>
    </row>
    <row r="233" spans="22:22" ht="30" customHeight="1" x14ac:dyDescent="0.3">
      <c r="V233" s="26">
        <v>219</v>
      </c>
    </row>
    <row r="234" spans="22:22" ht="30" customHeight="1" x14ac:dyDescent="0.3">
      <c r="V234" s="26">
        <v>220</v>
      </c>
    </row>
    <row r="235" spans="22:22" ht="30" customHeight="1" x14ac:dyDescent="0.3">
      <c r="V235" s="26">
        <v>221</v>
      </c>
    </row>
    <row r="236" spans="22:22" ht="30" customHeight="1" x14ac:dyDescent="0.3">
      <c r="V236" s="26">
        <v>222</v>
      </c>
    </row>
    <row r="237" spans="22:22" ht="30" customHeight="1" x14ac:dyDescent="0.3">
      <c r="V237" s="26">
        <v>223</v>
      </c>
    </row>
    <row r="238" spans="22:22" ht="30" customHeight="1" x14ac:dyDescent="0.3">
      <c r="V238" s="26">
        <v>224</v>
      </c>
    </row>
    <row r="239" spans="22:22" ht="30" customHeight="1" x14ac:dyDescent="0.3">
      <c r="V239" s="26">
        <v>225</v>
      </c>
    </row>
    <row r="240" spans="22:22" ht="30" customHeight="1" x14ac:dyDescent="0.3">
      <c r="V240" s="26">
        <v>226</v>
      </c>
    </row>
    <row r="241" spans="22:22" ht="30" customHeight="1" x14ac:dyDescent="0.3">
      <c r="V241" s="26">
        <v>227</v>
      </c>
    </row>
    <row r="242" spans="22:22" ht="30" customHeight="1" x14ac:dyDescent="0.3">
      <c r="V242" s="26">
        <v>228</v>
      </c>
    </row>
    <row r="243" spans="22:22" ht="30" customHeight="1" x14ac:dyDescent="0.3">
      <c r="V243" s="26">
        <v>229</v>
      </c>
    </row>
    <row r="244" spans="22:22" ht="30" customHeight="1" x14ac:dyDescent="0.3">
      <c r="V244" s="26">
        <v>230</v>
      </c>
    </row>
    <row r="245" spans="22:22" ht="30" customHeight="1" x14ac:dyDescent="0.3">
      <c r="V245" s="26">
        <v>231</v>
      </c>
    </row>
    <row r="246" spans="22:22" ht="30" customHeight="1" x14ac:dyDescent="0.3">
      <c r="V246" s="26">
        <v>232</v>
      </c>
    </row>
    <row r="247" spans="22:22" ht="30" customHeight="1" x14ac:dyDescent="0.3">
      <c r="V247" s="26">
        <v>233</v>
      </c>
    </row>
    <row r="248" spans="22:22" ht="30" customHeight="1" x14ac:dyDescent="0.3">
      <c r="V248" s="26">
        <v>234</v>
      </c>
    </row>
    <row r="249" spans="22:22" ht="30" customHeight="1" x14ac:dyDescent="0.3">
      <c r="V249" s="26">
        <v>235</v>
      </c>
    </row>
    <row r="250" spans="22:22" ht="30" customHeight="1" x14ac:dyDescent="0.3">
      <c r="V250" s="26">
        <v>236</v>
      </c>
    </row>
    <row r="251" spans="22:22" ht="30" customHeight="1" x14ac:dyDescent="0.3">
      <c r="V251" s="26">
        <v>237</v>
      </c>
    </row>
    <row r="252" spans="22:22" ht="30" customHeight="1" x14ac:dyDescent="0.3">
      <c r="V252" s="26">
        <v>238</v>
      </c>
    </row>
    <row r="253" spans="22:22" ht="30" customHeight="1" x14ac:dyDescent="0.3">
      <c r="V253" s="26">
        <v>239</v>
      </c>
    </row>
    <row r="254" spans="22:22" ht="30" customHeight="1" x14ac:dyDescent="0.3">
      <c r="V254" s="26">
        <v>240</v>
      </c>
    </row>
    <row r="255" spans="22:22" ht="30" customHeight="1" x14ac:dyDescent="0.3">
      <c r="V255" s="26">
        <v>241</v>
      </c>
    </row>
    <row r="256" spans="22:22" ht="30" customHeight="1" x14ac:dyDescent="0.3">
      <c r="V256" s="26">
        <v>242</v>
      </c>
    </row>
    <row r="257" spans="22:22" ht="30" customHeight="1" x14ac:dyDescent="0.3">
      <c r="V257" s="26">
        <v>243</v>
      </c>
    </row>
    <row r="258" spans="22:22" ht="30" customHeight="1" x14ac:dyDescent="0.3">
      <c r="V258" s="26">
        <v>244</v>
      </c>
    </row>
    <row r="259" spans="22:22" ht="30" customHeight="1" x14ac:dyDescent="0.3">
      <c r="V259" s="26">
        <v>245</v>
      </c>
    </row>
    <row r="260" spans="22:22" ht="30" customHeight="1" x14ac:dyDescent="0.3">
      <c r="V260" s="26">
        <v>246</v>
      </c>
    </row>
    <row r="261" spans="22:22" ht="30" customHeight="1" x14ac:dyDescent="0.3">
      <c r="V261" s="26">
        <v>247</v>
      </c>
    </row>
    <row r="262" spans="22:22" ht="30" customHeight="1" x14ac:dyDescent="0.3">
      <c r="V262" s="26">
        <v>248</v>
      </c>
    </row>
    <row r="263" spans="22:22" ht="30" customHeight="1" x14ac:dyDescent="0.3">
      <c r="V263" s="26">
        <v>249</v>
      </c>
    </row>
    <row r="264" spans="22:22" ht="30" customHeight="1" x14ac:dyDescent="0.3">
      <c r="V264" s="26">
        <v>250</v>
      </c>
    </row>
    <row r="265" spans="22:22" ht="30" customHeight="1" x14ac:dyDescent="0.3">
      <c r="V265" s="26">
        <v>251</v>
      </c>
    </row>
    <row r="266" spans="22:22" ht="30" customHeight="1" x14ac:dyDescent="0.3">
      <c r="V266" s="26">
        <v>252</v>
      </c>
    </row>
    <row r="267" spans="22:22" ht="30" customHeight="1" x14ac:dyDescent="0.3">
      <c r="V267" s="26">
        <v>253</v>
      </c>
    </row>
    <row r="268" spans="22:22" ht="30" customHeight="1" x14ac:dyDescent="0.3">
      <c r="V268" s="26">
        <v>254</v>
      </c>
    </row>
    <row r="269" spans="22:22" ht="30" customHeight="1" x14ac:dyDescent="0.3">
      <c r="V269" s="26">
        <v>255</v>
      </c>
    </row>
    <row r="270" spans="22:22" ht="30" customHeight="1" x14ac:dyDescent="0.3">
      <c r="V270" s="26">
        <v>256</v>
      </c>
    </row>
    <row r="271" spans="22:22" ht="30" customHeight="1" x14ac:dyDescent="0.3">
      <c r="V271" s="26">
        <v>257</v>
      </c>
    </row>
    <row r="272" spans="22:22" ht="30" customHeight="1" x14ac:dyDescent="0.3">
      <c r="V272" s="26">
        <v>258</v>
      </c>
    </row>
    <row r="273" spans="22:22" ht="30" customHeight="1" x14ac:dyDescent="0.3">
      <c r="V273" s="26">
        <v>259</v>
      </c>
    </row>
    <row r="274" spans="22:22" ht="30" customHeight="1" x14ac:dyDescent="0.3">
      <c r="V274" s="26">
        <v>260</v>
      </c>
    </row>
    <row r="275" spans="22:22" ht="30" customHeight="1" x14ac:dyDescent="0.3">
      <c r="V275" s="26">
        <v>261</v>
      </c>
    </row>
    <row r="276" spans="22:22" ht="30" customHeight="1" x14ac:dyDescent="0.3">
      <c r="V276" s="26">
        <v>262</v>
      </c>
    </row>
    <row r="277" spans="22:22" ht="30" customHeight="1" x14ac:dyDescent="0.3">
      <c r="V277" s="26">
        <v>263</v>
      </c>
    </row>
    <row r="278" spans="22:22" ht="30" customHeight="1" x14ac:dyDescent="0.3">
      <c r="V278" s="26">
        <v>264</v>
      </c>
    </row>
    <row r="279" spans="22:22" ht="30" customHeight="1" x14ac:dyDescent="0.3">
      <c r="V279" s="26">
        <v>265</v>
      </c>
    </row>
    <row r="280" spans="22:22" ht="30" customHeight="1" x14ac:dyDescent="0.3">
      <c r="V280" s="26">
        <v>266</v>
      </c>
    </row>
    <row r="281" spans="22:22" ht="30" customHeight="1" x14ac:dyDescent="0.3">
      <c r="V281" s="26">
        <v>267</v>
      </c>
    </row>
    <row r="282" spans="22:22" ht="30" customHeight="1" x14ac:dyDescent="0.3">
      <c r="V282" s="26">
        <v>268</v>
      </c>
    </row>
    <row r="283" spans="22:22" ht="30" customHeight="1" x14ac:dyDescent="0.3">
      <c r="V283" s="26">
        <v>269</v>
      </c>
    </row>
    <row r="284" spans="22:22" ht="30" customHeight="1" x14ac:dyDescent="0.3">
      <c r="V284" s="26">
        <v>270</v>
      </c>
    </row>
    <row r="285" spans="22:22" ht="30" customHeight="1" x14ac:dyDescent="0.3">
      <c r="V285" s="26">
        <v>271</v>
      </c>
    </row>
    <row r="286" spans="22:22" ht="30" customHeight="1" x14ac:dyDescent="0.3">
      <c r="V286" s="26">
        <v>272</v>
      </c>
    </row>
    <row r="287" spans="22:22" ht="30" customHeight="1" x14ac:dyDescent="0.3">
      <c r="V287" s="26">
        <v>273</v>
      </c>
    </row>
    <row r="288" spans="22:22" ht="30" customHeight="1" x14ac:dyDescent="0.3">
      <c r="V288" s="26">
        <v>274</v>
      </c>
    </row>
    <row r="289" spans="22:22" ht="30" customHeight="1" x14ac:dyDescent="0.3">
      <c r="V289" s="26">
        <v>275</v>
      </c>
    </row>
    <row r="290" spans="22:22" ht="30" customHeight="1" x14ac:dyDescent="0.3">
      <c r="V290" s="26">
        <v>276</v>
      </c>
    </row>
    <row r="291" spans="22:22" ht="30" customHeight="1" x14ac:dyDescent="0.3">
      <c r="V291" s="26">
        <v>277</v>
      </c>
    </row>
    <row r="292" spans="22:22" ht="30" customHeight="1" x14ac:dyDescent="0.3">
      <c r="V292" s="26">
        <v>278</v>
      </c>
    </row>
    <row r="293" spans="22:22" ht="30" customHeight="1" x14ac:dyDescent="0.3">
      <c r="V293" s="26">
        <v>279</v>
      </c>
    </row>
    <row r="294" spans="22:22" ht="30" customHeight="1" x14ac:dyDescent="0.3">
      <c r="V294" s="26">
        <v>280</v>
      </c>
    </row>
    <row r="295" spans="22:22" ht="30" customHeight="1" x14ac:dyDescent="0.3">
      <c r="V295" s="26">
        <v>281</v>
      </c>
    </row>
    <row r="296" spans="22:22" ht="30" customHeight="1" x14ac:dyDescent="0.3">
      <c r="V296" s="26">
        <v>282</v>
      </c>
    </row>
    <row r="297" spans="22:22" ht="30" customHeight="1" x14ac:dyDescent="0.3">
      <c r="V297" s="26">
        <v>283</v>
      </c>
    </row>
    <row r="298" spans="22:22" ht="30" customHeight="1" x14ac:dyDescent="0.3">
      <c r="V298" s="26">
        <v>284</v>
      </c>
    </row>
    <row r="299" spans="22:22" ht="30" customHeight="1" x14ac:dyDescent="0.3">
      <c r="V299" s="26">
        <v>285</v>
      </c>
    </row>
    <row r="300" spans="22:22" ht="30" customHeight="1" x14ac:dyDescent="0.3">
      <c r="V300" s="26">
        <v>286</v>
      </c>
    </row>
    <row r="301" spans="22:22" ht="30" customHeight="1" x14ac:dyDescent="0.3">
      <c r="V301" s="26">
        <v>287</v>
      </c>
    </row>
    <row r="302" spans="22:22" ht="30" customHeight="1" x14ac:dyDescent="0.3">
      <c r="V302" s="26">
        <v>288</v>
      </c>
    </row>
    <row r="303" spans="22:22" ht="30" customHeight="1" x14ac:dyDescent="0.3">
      <c r="V303" s="26">
        <v>289</v>
      </c>
    </row>
    <row r="304" spans="22:22" ht="30" customHeight="1" x14ac:dyDescent="0.3">
      <c r="V304" s="26">
        <v>290</v>
      </c>
    </row>
    <row r="305" spans="22:22" ht="30" customHeight="1" x14ac:dyDescent="0.3">
      <c r="V305" s="26">
        <v>291</v>
      </c>
    </row>
    <row r="306" spans="22:22" ht="30" customHeight="1" x14ac:dyDescent="0.3">
      <c r="V306" s="26">
        <v>292</v>
      </c>
    </row>
    <row r="307" spans="22:22" ht="30" customHeight="1" x14ac:dyDescent="0.3">
      <c r="V307" s="26">
        <v>293</v>
      </c>
    </row>
    <row r="308" spans="22:22" ht="30" customHeight="1" x14ac:dyDescent="0.3">
      <c r="V308" s="26">
        <v>294</v>
      </c>
    </row>
    <row r="309" spans="22:22" ht="30" customHeight="1" x14ac:dyDescent="0.3">
      <c r="V309" s="26">
        <v>295</v>
      </c>
    </row>
    <row r="310" spans="22:22" ht="30" customHeight="1" x14ac:dyDescent="0.3">
      <c r="V310" s="26">
        <v>296</v>
      </c>
    </row>
    <row r="311" spans="22:22" ht="30" customHeight="1" x14ac:dyDescent="0.3">
      <c r="V311" s="26">
        <v>297</v>
      </c>
    </row>
    <row r="312" spans="22:22" ht="30" customHeight="1" x14ac:dyDescent="0.3">
      <c r="V312" s="26">
        <v>298</v>
      </c>
    </row>
    <row r="313" spans="22:22" ht="30" customHeight="1" x14ac:dyDescent="0.3">
      <c r="V313" s="26">
        <v>299</v>
      </c>
    </row>
    <row r="314" spans="22:22" ht="30" customHeight="1" x14ac:dyDescent="0.3">
      <c r="V314" s="26">
        <v>300</v>
      </c>
    </row>
    <row r="315" spans="22:22" ht="30" customHeight="1" x14ac:dyDescent="0.3">
      <c r="V315" s="26">
        <v>301</v>
      </c>
    </row>
    <row r="316" spans="22:22" ht="30" customHeight="1" x14ac:dyDescent="0.3">
      <c r="V316" s="26">
        <v>302</v>
      </c>
    </row>
    <row r="317" spans="22:22" ht="30" customHeight="1" x14ac:dyDescent="0.3">
      <c r="V317" s="26">
        <v>303</v>
      </c>
    </row>
    <row r="318" spans="22:22" ht="30" customHeight="1" x14ac:dyDescent="0.3">
      <c r="V318" s="26">
        <v>304</v>
      </c>
    </row>
    <row r="319" spans="22:22" ht="30" customHeight="1" x14ac:dyDescent="0.3">
      <c r="V319" s="26">
        <v>305</v>
      </c>
    </row>
    <row r="320" spans="22:22" ht="30" customHeight="1" x14ac:dyDescent="0.3">
      <c r="V320" s="26">
        <v>306</v>
      </c>
    </row>
    <row r="321" spans="22:22" ht="30" customHeight="1" x14ac:dyDescent="0.3">
      <c r="V321" s="26">
        <v>307</v>
      </c>
    </row>
    <row r="322" spans="22:22" ht="30" customHeight="1" x14ac:dyDescent="0.3">
      <c r="V322" s="26">
        <v>308</v>
      </c>
    </row>
    <row r="323" spans="22:22" ht="30" customHeight="1" x14ac:dyDescent="0.3">
      <c r="V323" s="26">
        <v>309</v>
      </c>
    </row>
    <row r="324" spans="22:22" ht="30" customHeight="1" x14ac:dyDescent="0.3">
      <c r="V324" s="26">
        <v>310</v>
      </c>
    </row>
    <row r="325" spans="22:22" ht="30" customHeight="1" x14ac:dyDescent="0.3">
      <c r="V325" s="26">
        <v>311</v>
      </c>
    </row>
    <row r="326" spans="22:22" ht="30" customHeight="1" x14ac:dyDescent="0.3">
      <c r="V326" s="26">
        <v>312</v>
      </c>
    </row>
    <row r="327" spans="22:22" ht="30" customHeight="1" x14ac:dyDescent="0.3">
      <c r="V327" s="26">
        <v>313</v>
      </c>
    </row>
    <row r="328" spans="22:22" ht="30" customHeight="1" x14ac:dyDescent="0.3">
      <c r="V328" s="26">
        <v>314</v>
      </c>
    </row>
    <row r="329" spans="22:22" ht="30" customHeight="1" x14ac:dyDescent="0.3">
      <c r="V329" s="26">
        <v>315</v>
      </c>
    </row>
    <row r="330" spans="22:22" ht="30" customHeight="1" x14ac:dyDescent="0.3">
      <c r="V330" s="26">
        <v>316</v>
      </c>
    </row>
    <row r="331" spans="22:22" ht="30" customHeight="1" x14ac:dyDescent="0.3">
      <c r="V331" s="26">
        <v>317</v>
      </c>
    </row>
    <row r="332" spans="22:22" ht="30" customHeight="1" x14ac:dyDescent="0.3">
      <c r="V332" s="26">
        <v>318</v>
      </c>
    </row>
    <row r="333" spans="22:22" ht="30" customHeight="1" x14ac:dyDescent="0.3">
      <c r="V333" s="26">
        <v>319</v>
      </c>
    </row>
  </sheetData>
  <sheetProtection sheet="1" objects="1" scenarios="1"/>
  <sortState xmlns:xlrd2="http://schemas.microsoft.com/office/spreadsheetml/2017/richdata2" ref="AA21:AA25">
    <sortCondition ref="AA21:AA25"/>
  </sortState>
  <dataConsolidate/>
  <mergeCells count="17">
    <mergeCell ref="AB18:AE18"/>
    <mergeCell ref="AF18:AI18"/>
    <mergeCell ref="C18:G18"/>
    <mergeCell ref="B34:G34"/>
    <mergeCell ref="B14:E14"/>
    <mergeCell ref="C27:D29"/>
    <mergeCell ref="B1:G1"/>
    <mergeCell ref="B2:C2"/>
    <mergeCell ref="E2:G2"/>
    <mergeCell ref="B4:C4"/>
    <mergeCell ref="B6:C6"/>
    <mergeCell ref="B10:C10"/>
    <mergeCell ref="E8:G8"/>
    <mergeCell ref="B8:C8"/>
    <mergeCell ref="E13:G13"/>
    <mergeCell ref="B33:D33"/>
    <mergeCell ref="E10:G10"/>
  </mergeCells>
  <phoneticPr fontId="1" type="noConversion"/>
  <dataValidations xWindow="1136" yWindow="701" count="35">
    <dataValidation allowBlank="1" showInputMessage="1" showErrorMessage="1" prompt="Enter Company Name in this cell and slogan in cell below. Quotation title is in cell at right" sqref="B13:D13" xr:uid="{00000000-0002-0000-0000-000000000000}"/>
    <dataValidation allowBlank="1" showInputMessage="1" showErrorMessage="1" prompt="Enter Company Slogan in this cell and company address in cells below, from cell B4 through B6" sqref="B14:E15" xr:uid="{00000000-0002-0000-0000-000001000000}"/>
    <dataValidation allowBlank="1" showInputMessage="1" showErrorMessage="1" prompt="Enter shipping details in cells B14 through G15, and product details in table starting in cell B17. Enter Salesperson name in cell below" sqref="B16" xr:uid="{00000000-0002-0000-0000-00000D000000}"/>
    <dataValidation allowBlank="1" showInputMessage="1" showErrorMessage="1" prompt="Enter Purchase Order Number in cell below" sqref="C16" xr:uid="{00000000-0002-0000-0000-00000E000000}"/>
    <dataValidation allowBlank="1" showInputMessage="1" showErrorMessage="1" prompt="Enter Shipping Date in cell below" sqref="D16" xr:uid="{00000000-0002-0000-0000-00000F000000}"/>
    <dataValidation allowBlank="1" showInputMessage="1" showErrorMessage="1" prompt="Enter Shipping carrier name in cell below" sqref="E16" xr:uid="{00000000-0002-0000-0000-000010000000}"/>
    <dataValidation allowBlank="1" showInputMessage="1" showErrorMessage="1" prompt="Enter Free On Board Point in cell below" sqref="F16" xr:uid="{00000000-0002-0000-0000-000011000000}"/>
    <dataValidation allowBlank="1" showInputMessage="1" showErrorMessage="1" prompt="Enter quotation Terms in cell below" sqref="G16" xr:uid="{00000000-0002-0000-0000-000012000000}"/>
    <dataValidation allowBlank="1" showInputMessage="1" showErrorMessage="1" prompt="Enter Salesperson name in this cell" sqref="B17:B18" xr:uid="{00000000-0002-0000-0000-000013000000}"/>
    <dataValidation allowBlank="1" showInputMessage="1" showErrorMessage="1" prompt="Enter Purchase Order Number in this cell" sqref="C17:C18" xr:uid="{00000000-0002-0000-0000-000014000000}"/>
    <dataValidation allowBlank="1" showInputMessage="1" showErrorMessage="1" prompt="Enter Shipping Date in this cell" sqref="D17" xr:uid="{00000000-0002-0000-0000-000015000000}"/>
    <dataValidation allowBlank="1" showInputMessage="1" showErrorMessage="1" prompt="Enter Free On Board Point in this cell" sqref="F17" xr:uid="{00000000-0002-0000-0000-000017000000}"/>
    <dataValidation type="list" allowBlank="1" showInputMessage="1" showErrorMessage="1" prompt="Enter quotation Terms in this cell" sqref="G17" xr:uid="{00000000-0002-0000-0000-000018000000}">
      <formula1>$Y$14:$Y$18</formula1>
    </dataValidation>
    <dataValidation allowBlank="1" showInputMessage="1" showErrorMessage="1" prompt="Enter Quantity in this column under this heading" sqref="B19" xr:uid="{00000000-0002-0000-0000-000019000000}"/>
    <dataValidation allowBlank="1" showInputMessage="1" showErrorMessage="1" prompt="Enter Description in this column under this heading" sqref="C19" xr:uid="{00000000-0002-0000-0000-00001A000000}"/>
    <dataValidation allowBlank="1" showInputMessage="1" showErrorMessage="1" prompt="Enter Unit Price in this column under this heading" sqref="E19" xr:uid="{00000000-0002-0000-0000-00001B000000}"/>
    <dataValidation allowBlank="1" showInputMessage="1" showErrorMessage="1" prompt="Amount is automatically calculated in this column under this heading and Subtotal is automatically calculated at the end of the table" sqref="G19" xr:uid="{00000000-0002-0000-0000-00001C000000}"/>
    <dataValidation allowBlank="1" showInputMessage="1" showErrorMessage="1" prompt="Enter 'T' for taxable items in this column under this heading" sqref="F19" xr:uid="{00000000-0002-0000-0000-00001D000000}"/>
    <dataValidation allowBlank="1" showInputMessage="1" showErrorMessage="1" prompt="Enter custom field in this heading and corresponding data in this column under this heading" sqref="D19" xr:uid="{00000000-0002-0000-0000-00001E000000}"/>
    <dataValidation allowBlank="1" showInputMessage="1" showErrorMessage="1" prompt="Create a Price quote with tax calculation in this worksheet. Enter company, customer, quotation, shipping, and product details. Total due is automatically calculated" sqref="A13" xr:uid="{00000000-0002-0000-0000-000020000000}"/>
    <dataValidation allowBlank="1" showInputMessage="1" showErrorMessage="1" prompt="Total due is automatically calculated in cell at right" sqref="F31" xr:uid="{00000000-0002-0000-0000-000021000000}"/>
    <dataValidation allowBlank="1" showInputMessage="1" showErrorMessage="1" prompt="Total due is automatically calculated in this cell" sqref="G31:G32" xr:uid="{00000000-0002-0000-0000-000022000000}"/>
    <dataValidation allowBlank="1" showInputMessage="1" showErrorMessage="1" prompt="Enter Other amount in cell at right" sqref="F30" xr:uid="{00000000-0002-0000-0000-000023000000}"/>
    <dataValidation allowBlank="1" showInputMessage="1" showErrorMessage="1" prompt="Enter Other amount in this cell" sqref="G30" xr:uid="{00000000-0002-0000-0000-000024000000}"/>
    <dataValidation allowBlank="1" showInputMessage="1" showErrorMessage="1" prompt="Sales Tax amount is automatically calculated in cell at right" sqref="F29" xr:uid="{00000000-0002-0000-0000-000025000000}"/>
    <dataValidation allowBlank="1" showInputMessage="1" showErrorMessage="1" prompt="Sales Tax amount is automatically calculated in this cell" sqref="G29" xr:uid="{00000000-0002-0000-0000-000026000000}"/>
    <dataValidation allowBlank="1" showInputMessage="1" showErrorMessage="1" prompt="Enter Tax Rate in cell at right" sqref="F28" xr:uid="{00000000-0002-0000-0000-000027000000}"/>
    <dataValidation allowBlank="1" showInputMessage="1" showErrorMessage="1" prompt="Enter Tax Rate in this cell" sqref="G28" xr:uid="{00000000-0002-0000-0000-000028000000}"/>
    <dataValidation allowBlank="1" showInputMessage="1" showErrorMessage="1" prompt="Enter quotation Date in this cell" sqref="G14:G15" xr:uid="{00000000-0002-0000-0000-00002B000000}"/>
    <dataValidation allowBlank="1" showInputMessage="1" showErrorMessage="1" prompt="Enter quotation Date in cell at right" sqref="F14:F15" xr:uid="{00000000-0002-0000-0000-00002D000000}"/>
    <dataValidation allowBlank="1" showInputMessage="1" showErrorMessage="1" prompt="Append company Contact Name, Phone Number, and Email address in this cell" sqref="G33 B31 D32:F32" xr:uid="{00000000-0002-0000-0000-00001F000000}"/>
    <dataValidation allowBlank="1" showInputMessage="1" showErrorMessage="1" prompt="Title of this worksheet is in this cell. Enter Date, Quotation Number, and Customer ID in cells G2 through G5" sqref="E13" xr:uid="{00000000-0002-0000-0000-000031000000}"/>
    <dataValidation type="list" allowBlank="1" showInputMessage="1" showErrorMessage="1" sqref="C20:C26" xr:uid="{DB54DAB3-D7C2-42DF-A157-6B858EB69597}">
      <formula1>$AA$20:$AA$27</formula1>
    </dataValidation>
    <dataValidation type="list" allowBlank="1" showInputMessage="1" showErrorMessage="1" sqref="D20:D26" xr:uid="{15F82AFA-587F-488C-BDA6-9B833FE7D4F0}">
      <formula1>$AF$19:$AI$19</formula1>
    </dataValidation>
    <dataValidation type="list" allowBlank="1" showInputMessage="1" showErrorMessage="1" prompt="Enter Shipping carrier name in this cell" sqref="E17" xr:uid="{00000000-0002-0000-0000-000016000000}">
      <formula1>$AA$14:$AA$18</formula1>
    </dataValidation>
  </dataValidations>
  <printOptions horizontalCentered="1"/>
  <pageMargins left="0.5" right="0.5" top="0.5" bottom="0.5" header="0.5" footer="0.5"/>
  <pageSetup scale="84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5</xdr:col>
                    <xdr:colOff>374650</xdr:colOff>
                    <xdr:row>19</xdr:row>
                    <xdr:rowOff>63500</xdr:rowOff>
                  </from>
                  <to>
                    <xdr:col>6</xdr:col>
                    <xdr:colOff>292100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5</xdr:col>
                    <xdr:colOff>374650</xdr:colOff>
                    <xdr:row>20</xdr:row>
                    <xdr:rowOff>63500</xdr:rowOff>
                  </from>
                  <to>
                    <xdr:col>6</xdr:col>
                    <xdr:colOff>292100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374650</xdr:colOff>
                    <xdr:row>21</xdr:row>
                    <xdr:rowOff>63500</xdr:rowOff>
                  </from>
                  <to>
                    <xdr:col>6</xdr:col>
                    <xdr:colOff>292100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374650</xdr:colOff>
                    <xdr:row>22</xdr:row>
                    <xdr:rowOff>63500</xdr:rowOff>
                  </from>
                  <to>
                    <xdr:col>6</xdr:col>
                    <xdr:colOff>292100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5</xdr:col>
                    <xdr:colOff>374650</xdr:colOff>
                    <xdr:row>23</xdr:row>
                    <xdr:rowOff>63500</xdr:rowOff>
                  </from>
                  <to>
                    <xdr:col>6</xdr:col>
                    <xdr:colOff>292100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5</xdr:col>
                    <xdr:colOff>374650</xdr:colOff>
                    <xdr:row>24</xdr:row>
                    <xdr:rowOff>63500</xdr:rowOff>
                  </from>
                  <to>
                    <xdr:col>6</xdr:col>
                    <xdr:colOff>292100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374650</xdr:colOff>
                    <xdr:row>25</xdr:row>
                    <xdr:rowOff>63500</xdr:rowOff>
                  </from>
                  <to>
                    <xdr:col>6</xdr:col>
                    <xdr:colOff>292100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5</xdr:col>
                    <xdr:colOff>374650</xdr:colOff>
                    <xdr:row>21</xdr:row>
                    <xdr:rowOff>63500</xdr:rowOff>
                  </from>
                  <to>
                    <xdr:col>6</xdr:col>
                    <xdr:colOff>292100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374650</xdr:colOff>
                    <xdr:row>22</xdr:row>
                    <xdr:rowOff>63500</xdr:rowOff>
                  </from>
                  <to>
                    <xdr:col>6</xdr:col>
                    <xdr:colOff>292100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374650</xdr:colOff>
                    <xdr:row>23</xdr:row>
                    <xdr:rowOff>63500</xdr:rowOff>
                  </from>
                  <to>
                    <xdr:col>6</xdr:col>
                    <xdr:colOff>292100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374650</xdr:colOff>
                    <xdr:row>24</xdr:row>
                    <xdr:rowOff>63500</xdr:rowOff>
                  </from>
                  <to>
                    <xdr:col>6</xdr:col>
                    <xdr:colOff>292100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5</xdr:col>
                    <xdr:colOff>374650</xdr:colOff>
                    <xdr:row>25</xdr:row>
                    <xdr:rowOff>63500</xdr:rowOff>
                  </from>
                  <to>
                    <xdr:col>6</xdr:col>
                    <xdr:colOff>292100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K U D A A B Q S w M E F A A C A A g A N I B / U P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N I B /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S A f 1 C I c 6 R J n A A A A N Y A A A A T A B w A R m 9 y b X V s Y X M v U 2 V j d G l v b j E u b S C i G A A o o B Q A A A A A A A A A A A A A A A A A A A A A A A A A A A B t j T 0 L g z A Q h v d A / k N I F w U R n M U p d O 2 i 0 E E c o r 1 W M e Z K c o J F / O + N z d p 3 O X g / n v M w 0 I R W 1 P E W J W e c + V E 7 e I h G 9 w Y K U Q k D x J k I q n F 1 A w T n u g 1 g c r U 6 B 5 b u 6 O Y e c U 7 S v b 3 p B S o Z l 7 I 7 W o W W Q q X L I u A i 1 a j t 6 4 R / 3 i A D 6 V f N G 6 e t f 6 J b F J p 1 s W f o k / g t 2 3 c Z 3 U J m g k I i C D Y 6 j p S z y f 7 F l l 9 Q S w E C L Q A U A A I A C A A 0 g H 9 Q / o y g o q c A A A D 4 A A A A E g A A A A A A A A A A A A A A A A A A A A A A Q 2 9 u Z m l n L 1 B h Y 2 t h Z 2 U u e G 1 s U E s B A i 0 A F A A C A A g A N I B / U A / K 6 a u k A A A A 6 Q A A A B M A A A A A A A A A A A A A A A A A 8 w A A A F t D b 2 5 0 Z W 5 0 X 1 R 5 c G V z X S 5 4 b W x Q S w E C L Q A U A A I A C A A 0 g H 9 Q i H O k S Z w A A A D W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1 B w A A A A A A A J M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z F U M j E 6 M D A 6 N T Y u M j Q 1 M z Q y N 1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2 h h b m d l Z C B U e X B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D a G F u Z 2 V k I F R 5 c G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D X S U z d u A E S k 5 + t U E 3 u B b A A A A A A C A A A A A A A D Z g A A w A A A A B A A A A D Z 0 V J D N J e Z T V 0 3 i I h R r x Y J A A A A A A S A A A C g A A A A E A A A A F W e 5 U p z r a G + B + V M 2 J f M u c N Q A A A A T Q 5 S C h B d Z v r d y s Z O c l o 7 + q A j A J K o q O j C S u L G X o m J C T U X w P F f t L p r 7 R p X c D x 4 Z H 8 D R L E A h e i v R H O T x Z R r M e x 9 c 4 3 V / U 9 K T c z f g 2 J k A i c L s d s U A A A A c u R E I H L o u P R 0 1 J 5 3 M 2 5 Q f e o m H 8 s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57B8794835F4790B9B2D7BF70B99E" ma:contentTypeVersion="12" ma:contentTypeDescription="Create a new document." ma:contentTypeScope="" ma:versionID="fdcd59cc75b404e925bb5f30ff96d4f4">
  <xsd:schema xmlns:xsd="http://www.w3.org/2001/XMLSchema" xmlns:xs="http://www.w3.org/2001/XMLSchema" xmlns:p="http://schemas.microsoft.com/office/2006/metadata/properties" xmlns:ns3="15deb0a1-5116-429b-be3f-7ce141f27243" xmlns:ns4="43860a22-795e-44cd-9ace-612c0917890f" targetNamespace="http://schemas.microsoft.com/office/2006/metadata/properties" ma:root="true" ma:fieldsID="91913c2828802202089216d2f288885c" ns3:_="" ns4:_="">
    <xsd:import namespace="15deb0a1-5116-429b-be3f-7ce141f27243"/>
    <xsd:import namespace="43860a22-795e-44cd-9ace-612c091789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eb0a1-5116-429b-be3f-7ce141f27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0a22-795e-44cd-9ace-612c0917890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6840C7-7106-4079-821F-46488D92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C97FA6-3D27-45C0-BC40-0CCAD72A5E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7DEA90-57D4-496E-B986-3B9D94512B2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D1CAFC0-6091-48A3-AB73-61FCD748B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deb0a1-5116-429b-be3f-7ce141f27243"/>
    <ds:schemaRef ds:uri="43860a22-795e-44cd-9ace-612c091789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Quotation</vt:lpstr>
      <vt:lpstr>ColumnTitle1</vt:lpstr>
      <vt:lpstr>ColumnTitleRegion2..G14.1</vt:lpstr>
      <vt:lpstr>Quotation!Print_Area</vt:lpstr>
      <vt:lpstr>Quotation!Print_Titles</vt:lpstr>
      <vt:lpstr>RowTitleRegion1..G4</vt:lpstr>
      <vt:lpstr>RowTitleRegion4..G26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Smythe</dc:creator>
  <cp:lastModifiedBy>Brian Carline</cp:lastModifiedBy>
  <cp:lastPrinted>2020-04-03T20:18:04Z</cp:lastPrinted>
  <dcterms:created xsi:type="dcterms:W3CDTF">2017-08-09T17:37:02Z</dcterms:created>
  <dcterms:modified xsi:type="dcterms:W3CDTF">2020-04-09T22:26:37Z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0x01010076657B8794835F4790B9B2D7BF70B99E</vt:lpwstr>
  </property>
</Properties>
</file>